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001" sheetId="3" r:id="rId3"/>
    <sheet name="002" sheetId="4" r:id="rId4"/>
    <sheet name="101" sheetId="5" r:id="rId5"/>
    <sheet name="103" sheetId="6" r:id="rId6"/>
    <sheet name="105" sheetId="7" r:id="rId7"/>
    <sheet name="182" sheetId="8" r:id="rId8"/>
    <sheet name="201" sheetId="9" r:id="rId9"/>
  </sheets>
  <definedNames/>
  <calcPr/>
  <webPublishing/>
</workbook>
</file>

<file path=xl/sharedStrings.xml><?xml version="1.0" encoding="utf-8"?>
<sst xmlns="http://schemas.openxmlformats.org/spreadsheetml/2006/main" count="3175" uniqueCount="849">
  <si>
    <t>ASPE10</t>
  </si>
  <si>
    <t>S</t>
  </si>
  <si>
    <t>Soupis prací objektu</t>
  </si>
  <si>
    <t xml:space="preserve">Stavba: </t>
  </si>
  <si>
    <t>22033</t>
  </si>
  <si>
    <t>III/42510 Ledce, mosty 42510-5,6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</si>
  <si>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</si>
  <si>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</si>
  <si>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</si>
  <si>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</si>
  <si>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</si>
  <si>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</si>
  <si>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</si>
  <si>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</si>
  <si>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</si>
  <si>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</si>
  <si>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</si>
  <si>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</si>
  <si>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</si>
  <si>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</si>
  <si>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</si>
  <si>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</si>
  <si>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</si>
  <si>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</si>
  <si>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</si>
  <si>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</si>
  <si>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</si>
  <si>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</si>
  <si>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</si>
  <si>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</si>
  <si>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</si>
  <si>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</si>
  <si>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</si>
  <si>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</si>
  <si>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</si>
  <si>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</si>
  <si>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</si>
  <si>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</si>
  <si>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</si>
  <si>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</si>
  <si>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</si>
  <si>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</si>
  <si>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</si>
  <si>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</si>
  <si>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</si>
  <si>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</si>
  <si>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</si>
  <si>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</si>
  <si>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</si>
  <si>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</si>
  <si>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</si>
  <si>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</si>
  <si>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</si>
  <si>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</si>
  <si>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</si>
  <si>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</si>
  <si>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</si>
  <si>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</si>
  <si>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</si>
  <si>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</si>
  <si>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</si>
  <si>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</si>
  <si>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</si>
  <si>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</si>
  <si>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</si>
  <si>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</si>
  <si>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</si>
  <si>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</si>
  <si>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</si>
  <si>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</si>
  <si>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</si>
  <si>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</si>
  <si>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</si>
  <si>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</si>
  <si>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</si>
  <si>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>Zajištění přístupů a příjezdů k sousedním nemovitostem  - popsáno v obchodních podmínkách, v zákoně č. 13/1997 Sb., a vyhlášce č. 104/1997</t>
  </si>
  <si>
    <t>7</t>
  </si>
  <si>
    <t>00009</t>
  </si>
  <si>
    <t>Hlavní prohlídka silnice prováděná při uvedení stavby do provozu  - popsáno v obchodních podmínkách a vyhlášce č. 104/1997</t>
  </si>
  <si>
    <t>8</t>
  </si>
  <si>
    <t>00010</t>
  </si>
  <si>
    <t>Hlavní prohlídka mostu prováděná při uvedení stavby do provozu - popsáno v obchodních podmínkách</t>
  </si>
  <si>
    <t>vč. vložení do BMS</t>
  </si>
  <si>
    <t>00011</t>
  </si>
  <si>
    <t>Ohlašování pohybu třetích osob na staveništi - popsáno v obchodních podmínkách</t>
  </si>
  <si>
    <t>00012</t>
  </si>
  <si>
    <t>Mostní listy - popsáno v projektové dokumentaci</t>
  </si>
  <si>
    <t>včetně výpočtu zatížitelnosti</t>
  </si>
  <si>
    <t>11</t>
  </si>
  <si>
    <t>00014</t>
  </si>
  <si>
    <t>Zajištění provedení a výstupů veškerých zkoušek a revizí - popsáno v obchodních podmínkách, technických podmínkách a normách ČSN</t>
  </si>
  <si>
    <t>12</t>
  </si>
  <si>
    <t>00015</t>
  </si>
  <si>
    <t>Bezpečnostní opatření - popsáno v projektové dokumentaci</t>
  </si>
  <si>
    <t>13</t>
  </si>
  <si>
    <t>00017</t>
  </si>
  <si>
    <t>Havarijní, povodňový plán - popsáno v projektové dokumentaci a ve vyhl. č. 24/2011 Sb.</t>
  </si>
  <si>
    <t>14</t>
  </si>
  <si>
    <t>00018</t>
  </si>
  <si>
    <t>Návrh technologického postupu prací - popsáno v obchodních podmínkách</t>
  </si>
  <si>
    <t>001</t>
  </si>
  <si>
    <t>Demolice mostu ev.č. 42510-5</t>
  </si>
  <si>
    <t>014102</t>
  </si>
  <si>
    <t>a</t>
  </si>
  <si>
    <t>POPLATKY ZA SKLÁDKU</t>
  </si>
  <si>
    <t>T</t>
  </si>
  <si>
    <t>"Nevhodná zemina z výkopů. Na základě rozboru je možné zeminu vhodnou, případně upravenou podmínečně vhodnou, z výkopů zpětně využít."</t>
  </si>
  <si>
    <t>zemina z výkopů (pol. 131834):292,0*2,0=584,000 [A] 
Dle pol. 113324 - nestmelené kamenivo:30,98*1,9=58,862 [B] 
A+B=642,862 [C]</t>
  </si>
  <si>
    <t>zahrnuje veškeré poplatky provozovateli skládky související s uložením odpadu na skládce.</t>
  </si>
  <si>
    <t>b</t>
  </si>
  <si>
    <t>cihly, železobeton</t>
  </si>
  <si>
    <t>kce z prostého betonu (pol. 966154):6,6*2,3=15,180 [A] 
cihlená klebna: (pol. 966144):44,5*2,8=124,600 [B] 
A+B=139,780 [C]</t>
  </si>
  <si>
    <t>014112</t>
  </si>
  <si>
    <t>POPLATKY ZA SKLÁDKU TYP S-IO (INERTNÍ ODPAD)</t>
  </si>
  <si>
    <t>podkl vrstvy vozovky s asfaltovým pojivem (pol. 113334):9,914*2,2=21,811 [A]</t>
  </si>
  <si>
    <t>Zemní práce</t>
  </si>
  <si>
    <t>11120</t>
  </si>
  <si>
    <t>ODSTRANĚNÍ KŘOVIN</t>
  </si>
  <si>
    <t>M2</t>
  </si>
  <si>
    <t>Odstranění  náletovým křovin.</t>
  </si>
  <si>
    <t>3,5*10,0=35,000 [A]</t>
  </si>
  <si>
    <t>odstranění křovin a stromů do průměru 100 mm 
doprava dřevin bez ohledu na vzdálenost 
spálení na hromadách nebo štěpkování</t>
  </si>
  <si>
    <t>113324</t>
  </si>
  <si>
    <t>ODSTRAN PODKL ZPEVNĚNÝCH PLOCH Z KAMENIVA NESTMEL, ODVOZ DO 5KM</t>
  </si>
  <si>
    <t>M3</t>
  </si>
  <si>
    <t>Odstranění ŠD podkl. vrstvy vozovky tl. 0,25 m, včetně odvozu.</t>
  </si>
  <si>
    <t>7,745*0,25*16=30,980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</si>
  <si>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</si>
  <si>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113334</t>
  </si>
  <si>
    <t>ODSTRAN PODKL ZPEVNĚNÝCH PLOCH S ASFALT POJIVEM, ODVOZ DO 5KM</t>
  </si>
  <si>
    <t>Odstranění podkladních vrstev vozovky s asfaltovým pojivem.</t>
  </si>
  <si>
    <t>7,745*0,08*16=9,914 [A]</t>
  </si>
  <si>
    <t>131834</t>
  </si>
  <si>
    <t>HLOUBENÍ JAM ZAPAŽ I NEPAŽ TŘ. II, ODVOZ DO 5KM</t>
  </si>
  <si>
    <t>Výkopy pro demolici stávajícího mostu vč. odvozu na skládku. Plocha odečtena graficky.</t>
  </si>
  <si>
    <t>Výkopy za klenbou:12,5*18,3=228,750 [A] 
Výkopy pod klenbou:12,5*5,06=63,250 [B] 
A+B=292,000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</si>
  <si>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</si>
  <si>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Ostatní konstrukce a práce</t>
  </si>
  <si>
    <t>9111A3</t>
  </si>
  <si>
    <t>ZÁBRADLÍ SILNIČNÍ S VODOR MADLY - DEMONTÁŽ S PŘESUNEM</t>
  </si>
  <si>
    <t>M</t>
  </si>
  <si>
    <t>Demolice stávajícího ocelového zábradlí na obou římsách, odvoz a likvidace v režii zhotovitele.</t>
  </si>
  <si>
    <t>levá římsa:4,3=4,300 [A] 
pravá římsa:3,5=3,500 [B] 
A+B=7,800 [C]</t>
  </si>
  <si>
    <t>položka zahrnuje: 
- demontáž a odstranění zařízení 
- jeho odvoz na předepsané místo</t>
  </si>
  <si>
    <t>966144</t>
  </si>
  <si>
    <t>BOURÁNÍ KONSTRUKCÍ Z CIHEL A TVÁRNIC S ODVOZEM DO 5KM</t>
  </si>
  <si>
    <t>Demolice stávajícího mostu.</t>
  </si>
  <si>
    <t>Rozměry stávajícího mostu .10,0*4,45=44,500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</si>
  <si>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</si>
  <si>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966154</t>
  </si>
  <si>
    <t>BOURÁNÍ KONSTRUKCÍ Z PROST BETONU S ODVOZEM DO 5KM</t>
  </si>
  <si>
    <t>Demolice říms a čelních zídek..</t>
  </si>
  <si>
    <t>levá římsa:0,6*1,1*5,1=3,366 [A] 
pravá římsa:0,6*1,1*4,9=3,234 [B] 
A+B=6,600 [C]</t>
  </si>
  <si>
    <t>002</t>
  </si>
  <si>
    <t>Demolice mostu ev.č. 42510-6</t>
  </si>
  <si>
    <t>"Nevhodná zemina z výkopů. Na základě rozboru je možné zeminu vhodnou, případně 
upravenou podmínečně vhodnou, z výkopů zpětně využít."</t>
  </si>
  <si>
    <t>zemina z výkopů (pol. 131834):699,516*2,0=1 399,032 [A] 
Dle pol. 113324 - nestmelené kamenivo:45,334*1,9=86,135 [B] 
A+B=1 485,167 [C]</t>
  </si>
  <si>
    <t>kce z ŽB  betonu (pol. 966164):36,268*2,5=90,670 [A] 
cihlená klebna: (pol. 966144):72,52*2,8=203,056 [B] 
A+B=293,726 [C]</t>
  </si>
  <si>
    <t>podkl vrstvy vozovky s asfaltovým pojivem (pol. 113334):15,123*2,2=33,271 [A]</t>
  </si>
  <si>
    <t>Odstranění podkl. vrstvy vozovky tl. 0,25 m, včetně odvozu.</t>
  </si>
  <si>
    <t>7,7*0,25*(24,55-2*0,5)=45,334 [A]</t>
  </si>
  <si>
    <t>Odstranění podkl. vrstvy vozovky tl. 0,20 m, včetně odvozu.</t>
  </si>
  <si>
    <t>7,7*0,08*24,55=15,123 [A]</t>
  </si>
  <si>
    <t>Výkopy pro demolici stávajícího mostu a stavbu nového, vč. odvozu na skládku. Plocha odečtena graficky.</t>
  </si>
  <si>
    <t>Za klenbou:12,7*55,08=699,516 [A]</t>
  </si>
  <si>
    <t>9113A3</t>
  </si>
  <si>
    <t>SVODIDLO OCEL SILNIČ JEDNOSTR, ÚROVEŇ ZADRŽ N1, N2 - DEMONTÁŽ S PŘESUNEM</t>
  </si>
  <si>
    <t>Demolice stávajícího ocelového svodidla na obou římsách a před a za mostem, odvoz a likvidace v režii zhotovitele.</t>
  </si>
  <si>
    <t>levá strana:63,05=63,050 [A] 
pravá strana:35,6=35,600 [B] 
A+B=98,650 [C]</t>
  </si>
  <si>
    <t>most::7,4*9,8=72,520 [A]</t>
  </si>
  <si>
    <t>966164</t>
  </si>
  <si>
    <t>BOURÁNÍ KONSTRUKCÍ ZE ŽELEZOBETONU S ODVOZEM DO 5KM</t>
  </si>
  <si>
    <t>Demolice říms, železobetonové desky a čelních zídek.</t>
  </si>
  <si>
    <t>levá římsa:0,21*14,14*0,45=1,336 [A] 
pravá římsa:0,21*14,06*0,45=1,329 [B] 
Železobetonová deska:0,17*8,54*9,24=13,415 [C] 
ŽB trámy:2*0,35*0,35*14,0=3,430 [D] 
čelní zídky:2*0,855*0,7*14,0=16,758 [E] 
A+B+C+D+E=36,268 [F]</t>
  </si>
  <si>
    <t>101</t>
  </si>
  <si>
    <t>Silnice III/42510</t>
  </si>
  <si>
    <t>Nevhodná zemina z výkopů a podkladních vrstev vozovky.</t>
  </si>
  <si>
    <t>Dle pol. 122734 - odkopávky krajnice:1048,4*1,9=1 991,960 [A]</t>
  </si>
  <si>
    <t>11201</t>
  </si>
  <si>
    <t>KÁCENÍ STROMŮ D KMENE DO 0,5M S ODSTRANĚNÍM PAŘEZŮ</t>
  </si>
  <si>
    <t>KUS</t>
  </si>
  <si>
    <t>Odvoz a likvidace v režii zhotovitele.</t>
  </si>
  <si>
    <t>kácení na KÚ Sobotovice:</t>
  </si>
  <si>
    <t>Kácení stromů se měří v [ks] poražených stromů (průměr stromů se měří ve výšce 1,3m nad terénem) a zahrnuje zejména: 
- poražení stromu a osekání větví 
- spálení větví na hromadách nebo štěpkování 
- dopravu a uložení kmenů, případné další práce s nimi dle pokynů zadávací dokumentace 
Odstranění pařezů se měří v [ks] vytrhaných nebo vykopaných pařezů a zahrnuje zejména: 
- vytrhání nebo vykopání pařezů 
- veškeré zemní práce spojené s odstraněním pařezů 
- dopravu a uložení pařezů, případně další práce s nimi dle pokynů zadávací dokumentace 
- zásyp jam po pařezech</t>
  </si>
  <si>
    <t>11204</t>
  </si>
  <si>
    <t>KÁCENÍ STROMŮ D KMENE DO 0,3M S ODSTRANĚNÍM PAŘEZŮ</t>
  </si>
  <si>
    <t>kácení na KÚ Ledce:82=82,000 [A] 
kácení na KÚ Sobotovice:85=85,000 [B] 
A+B=167,000 [C]</t>
  </si>
  <si>
    <t>11372</t>
  </si>
  <si>
    <t>FRÉZOVÁNÍ ZPEVNĚNÝCH PLOCH ASFALTOVÝCH</t>
  </si>
  <si>
    <t>Frézování vozovky v úseku ÚPRAVY I. Odvoz a likvidace v režii zhotovitele, zametení a vyčištění podkladu.  Průměrná tloušťla frézování 0.150 m</t>
  </si>
  <si>
    <t>7,8*0,150*520=608,400 [A]</t>
  </si>
  <si>
    <t>Položka zahrnuje veškerou manipulaci s vybouranou sutí a s vybouranými hmotami vč. uložení na skládku. Nezahrnuje poplatek za skládku.</t>
  </si>
  <si>
    <t>"Frézování vozovky v úseku ÚPRAVY II. Odvoz a likvidace v režii zhotovitele, zametení a vyčištění podkladu.  
Průměrná tloušťla frézování 0.135 m"</t>
  </si>
  <si>
    <t>7,8*0,135*220=231,660 [A]</t>
  </si>
  <si>
    <t>c</t>
  </si>
  <si>
    <t>"Frézování vozovky v úseku ÚPRAVY III. Odvoz a likvidace v režii zhotovitele, zametení a vyčištění podkladu.   
Průměrná tloušťla frézování 0.220 m"</t>
  </si>
  <si>
    <t>7,8*0,22*80=137,280 [A]</t>
  </si>
  <si>
    <t>Položka zahrnuje veškerou manipulaci s vybouranou sutí a s vybouranými hmotami vč. uložení na skládku. Nezahrnuje poplatek za skládku</t>
  </si>
  <si>
    <t>113767</t>
  </si>
  <si>
    <t>FRÉZOVÁNÍ DRÁŽKY PRŮŘEZU DO 1000MM2 V ASFALTOVÉ VOZOVCE</t>
  </si>
  <si>
    <t>lokální sanace trhlin, včetně odvozu a likvidace v režii zhotovitele</t>
  </si>
  <si>
    <t>40m trhlin / 100 m komunikace:0,4*740=296,000 [A]</t>
  </si>
  <si>
    <t>Položka zahrnuje veškerou manipulaci s vybouranou sutí a s vybouranými hmotami vč. uložení na skládku.</t>
  </si>
  <si>
    <t>12110</t>
  </si>
  <si>
    <t>SEJMUTÍ ORNICE NEBO LESNÍ PŮDY</t>
  </si>
  <si>
    <t>sejmutí kulturních vrstev v tl. 150mm. Včetně uložení na meziskládku.</t>
  </si>
  <si>
    <t>- podél silnice III/42510, plocha odečtena graficky z přílohy 101_05_PPR: 
levá strana - průměrná šířka sejmutí 2,8 m:2,8*0,15*740=310,800 [A] 
pravá strana - průměrná šířka sejmutí 2,2 m:2,2*0,15*540=178,200 [B] 
A+B=489,000 [C]</t>
  </si>
  <si>
    <t>položka zahrnuje sejmutí ornice bez ohledu na tloušťku vrstvy a její vodorovnou dopravu 
nezahrnuje uložení na trvalou skládku</t>
  </si>
  <si>
    <t>122734</t>
  </si>
  <si>
    <t>ODKOPÁVKY A PROKOPÁVKY OBECNÉ TŘ. I, ODVOZ DO 5KM</t>
  </si>
  <si>
    <t>Odkopávky krajnice a příkopů. Včetně odvozu na řízenou skládku.</t>
  </si>
  <si>
    <t>- podél silnice III/42510, plocha odečtena graficky z přílohy 101_05_PPR. 
levá strana 1,025 m3 na 1m - celkový objem 738,2 m3:738,2=738,200 [A] 
pravá strana 0,430 m3 na 1 m, clkový objem 310,2 m3:310,2=310,200 [B] 
A+B=1 048,400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</si>
  <si>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</si>
  <si>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12931</t>
  </si>
  <si>
    <t>ČIŠTĚNÍ PŘÍKOPŮ OD NÁNOSU DO 0,25M3/M</t>
  </si>
  <si>
    <t>Pročištění příkopu na levé straně v km cca 0.690 00 - 0.750 00. Odvoz a likvidace v režii zhotovitele</t>
  </si>
  <si>
    <t>Součástí položky je vodorovná a svislá doprava, přemístění, přeložení, manipulace s materiálem a uložení na skládku.</t>
  </si>
  <si>
    <t>17120</t>
  </si>
  <si>
    <t>ULOŽENÍ SYPANINY DO NÁSYPŮ A NA SKLÁDKY BEZ ZHUTNĚNÍ</t>
  </si>
  <si>
    <t>uložení sypaniny na skládce</t>
  </si>
  <si>
    <t>- viz položka č. 122738:1048,4=1 048,400 [A]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</si>
  <si>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</si>
  <si>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</si>
  <si>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</si>
  <si>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V místech zpevnení krajnic v km 0.240 00 - 0.260 00 a 0.440 00.</t>
  </si>
  <si>
    <t>0.37*30+0.22*10=13,300 [A]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</si>
  <si>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svahování, hutnění a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</si>
  <si>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18232</t>
  </si>
  <si>
    <t>ROZPROSTŘENÍ ORNICE V ROVINĚ V TL DO 0,15M</t>
  </si>
  <si>
    <t>rozprostření ornice, uvedení zeleně do původního stavu</t>
  </si>
  <si>
    <t>- pokládka ornice podél silnice 
levá strana - průměrná šířka 2,8 m:2,8*740=2 072,000 [A] 
pravá strana - průměrná šířka 2,2 m:2,2*540=1 188,000 [B] 
A+B=3 260,000 [C]</t>
  </si>
  <si>
    <t>položka zahrnuje: 
nutné přemístění ornice z dočasných skládek vzdálených do 50m 
rozprostření ornice v předepsané tloušťce v rovině a ve svahu do 1:5</t>
  </si>
  <si>
    <t>18241</t>
  </si>
  <si>
    <t>ZALOŽENÍ TRÁVNÍKU RUČNÍM VÝSEVEM</t>
  </si>
  <si>
    <t>založení trávníku (dle položky č. 18232), Vč. 2x ošetřování.</t>
  </si>
  <si>
    <t>- založení trávníku:3260,0=3 260,000 [A]</t>
  </si>
  <si>
    <t>Zahrnuje dodání předepsané travní směsi, její výsev na ornici, zalévání, první pokosení, to vše bez ohledu na sklon terénu</t>
  </si>
  <si>
    <t>15</t>
  </si>
  <si>
    <t>18247</t>
  </si>
  <si>
    <t>OŠETŘOVÁNÍ TRÁVNÍKU</t>
  </si>
  <si>
    <t>ošetřování trávníku po dobu dobu dvou let.</t>
  </si>
  <si>
    <t>- ošetřování trávníku (dle položky 18241:2*3260,0=6 520,000 [A]</t>
  </si>
  <si>
    <t>Zahrnuje pokosení se shrabáním, naložení shrabků na dopravní prostředek, s odvozem a se složením, to vše bez ohledu na sklon terénu 
zahrnuje nutné zalití a hnojení</t>
  </si>
  <si>
    <t>16</t>
  </si>
  <si>
    <t>18472</t>
  </si>
  <si>
    <t>OŠETŘENÍ DŘEVIN SOLITERNÍCH</t>
  </si>
  <si>
    <t>ošetření nových dřevin po dobu dvou let.</t>
  </si>
  <si>
    <t>odplevelení s nakypřením, vypletí, řezem, hnojením, odstranění poškozených částí dřevin s případným složením odpadu na hromady, naložením na dopravní prostředek, odvozem a složením</t>
  </si>
  <si>
    <t>17</t>
  </si>
  <si>
    <t>184B11</t>
  </si>
  <si>
    <t>VYSAZOVÁNÍ STROMŮ LISTNATÝCH S BALEM OBVOD KMENE DO 8CM, VÝŠ DO 1,2M</t>
  </si>
  <si>
    <t>Náhradní výsadba ovosných stromů dle požadavku MěÚ Židlochovice</t>
  </si>
  <si>
    <t>na K.Ú. Sobotovice:87=87,000 [A] 
na K.Ú. Ledce:82=82,000 [B] 
A+B=169,000 [C]</t>
  </si>
  <si>
    <t>Položka vysazování stromů zahrnuje  dodávku projektem předepsaných  stromů,  hloubení jamek (min. rozměry pro stromy min. 1,5 násobek balu výpěstku) s event. výměnou půdy, s hnojením anorganickým hnojivem a přídavkem organického hnojiva min. 5kg pro stromy, zálivku, kůly, chráničky ke stromům nebo ochrana stromů nátěrem a pod. 
Obvod kmene se měří ve výšce 1,00m nad zemí. 
položka zahrnuje veškerý materiál, výrobky a polotovary, včetně mimostaveništní a vnitrostaveništní dopravy (rovněž přesuny), včetně naložení a složení, případně s uložením</t>
  </si>
  <si>
    <t>Komunikace</t>
  </si>
  <si>
    <t>18</t>
  </si>
  <si>
    <t>56963</t>
  </si>
  <si>
    <t>ZPEVNĚNÍ KRAJNIC Z RECYKLOVANÉHO MATERIÁLU TL DO 150MM</t>
  </si>
  <si>
    <t>Šířka krajnic 0,75 ,  1,0 a 1,´5 m.</t>
  </si>
  <si>
    <t>levá strana: 184.0*0.75+174.3*0.75+147.7*0.75+133.8*0.75+67.85*1.5+43.6*1.5+49.8*0.75=684,375 [A] 
pravá strana: 35.5*0.75+232.2*1.0+168.6*0.75+107.33*0.75+179.7*0.75+16.5*2.0+41.7*1.5+31.3*0.75=719,573 [B] 
A+B=1 403,948 [C]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</si>
  <si>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</si>
  <si>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19</t>
  </si>
  <si>
    <t>572123</t>
  </si>
  <si>
    <t>INFILTRAČNÍ POSTŘIK Z EMULZE DO 1,0KG/M2</t>
  </si>
  <si>
    <t>Infiltrační postřik 1.0 kg/m3. V místě úpravy II. Pod podkladní vrstvou.</t>
  </si>
  <si>
    <t>1782,0=1 782,000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</si>
  <si>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</si>
  <si>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20</t>
  </si>
  <si>
    <t>Infiltrační postřik 1.0 kg/m3. V místě úpravy zpevnění krajnice v km 0.240 00 - 0.260 00 a 0.440 00.</t>
  </si>
  <si>
    <t>1,6*40=64,000 [A]</t>
  </si>
  <si>
    <t>21</t>
  </si>
  <si>
    <t>572213</t>
  </si>
  <si>
    <t>SPOJOVACÍ POSTŘIK Z EMULZE DO 0,5KG/M2</t>
  </si>
  <si>
    <t>Spojovací postřik 0,25 kg/m3. V celé délce SO 101, v úseku mostu ev.č. 4251-6 vykázána v SO 201..Pod obrusnou vrstvou.</t>
  </si>
  <si>
    <t>6179,175=6 179,175 [A]</t>
  </si>
  <si>
    <t>22</t>
  </si>
  <si>
    <t>Spojovací postřik 0,5 kg/m3. V celé délce SO 101, v úseku mostu ev.č. 4251-6 vykázána v SO 201..Pod ložnou vrstvou.</t>
  </si>
  <si>
    <t>6426,342=6 426,342 [A]</t>
  </si>
  <si>
    <t>23</t>
  </si>
  <si>
    <t>Spojovací postřik 0,5 kg/m3. V místě úpravy zpevnění krajnice v km 0.240 00 - 0.260 00 a 0.440 00. Pod ložnou vrstvou.</t>
  </si>
  <si>
    <t>1,6*40,0=64,000 [A]</t>
  </si>
  <si>
    <t>24</t>
  </si>
  <si>
    <t>57475</t>
  </si>
  <si>
    <t>VOZOVKOVÉ VÝZTUŽNÉ VRSTVY Z GEOMŘÍŽOVINY</t>
  </si>
  <si>
    <t>Skelná mříž s min.tahovou všesměrnou pevností 100 kN, polymerním povlakem vláken, oky min. 25 x 25 mm a samolepící instalační lepidlo na spodní straně mříže v šířce role min. 1.5 m.</t>
  </si>
  <si>
    <t>lokální sanace poruch dle položky 113767 :0,2*296=59,200 [A]</t>
  </si>
  <si>
    <t>- dodání geomříže v požadované kvalitě a v množství včetně přesahů (přesahy započteny v jednotkové ceně) 
- očištění podkladu 
- pokládka geomříže dle předepsaného technologického předpisu</t>
  </si>
  <si>
    <t>25</t>
  </si>
  <si>
    <t>574A34</t>
  </si>
  <si>
    <t>ASFALTOVÝ BETON PRO OBRUSNÉ VRSTVY ACO 11+, 11S TL. 40MM</t>
  </si>
  <si>
    <t>Obrusná vrstva ACO 11S. V celém rozsahu SO 101 mimo vozovku v úseku mostu ev.č. 4251-6, která je vykázána v SO 201.</t>
  </si>
  <si>
    <t>7,5*823,89=6 179,175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</si>
  <si>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</si>
  <si>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26</t>
  </si>
  <si>
    <t>574C56</t>
  </si>
  <si>
    <t>ASFALTOVÝ BETON PRO LOŽNÍ VRSTVY ACL 16+, 16S TL. 60MM</t>
  </si>
  <si>
    <t>Ložní vrstva ACL 16S. V celém rozsahu SO 101 mimo vozovku v úseku mostu ev.č. 4251-6, která je vykázána v SO 201.</t>
  </si>
  <si>
    <t>7,8*823,89=6 426,342 [A]</t>
  </si>
  <si>
    <t>27</t>
  </si>
  <si>
    <t>574E78</t>
  </si>
  <si>
    <t>ASFALTOVÝ BETON PRO PODKLADNÍ VRSTVY ACP 22+, 22S TL. 80MM</t>
  </si>
  <si>
    <t>POdkladní vrstva ACP 22S. V místech Úpravy II.</t>
  </si>
  <si>
    <t>Km 0.140 00 - 0.180 00; 0.240 00 - 0.340 00; 0.440 00 - 0.460 00; 0.480 00 - 0.500 00; 0.560 00 - 0.600 00: 
8,1*((0.18-0.14)+(0.34-0.24)+(0.46-0.44)+(0.5-0.48)+(0.6-0.56))*1000=1 782,000 [A]</t>
  </si>
  <si>
    <t>28</t>
  </si>
  <si>
    <t>Podkladní vrstva ACP 22 S. V místech zpevnění krajnic v km 0.240 00 - 0.260 00 a 0.440 00.</t>
  </si>
  <si>
    <t>1,6*30,0=48,000 [A] 
1,6*10,0=16,000 [B] 
a+b=64,000 [C]</t>
  </si>
  <si>
    <t>29</t>
  </si>
  <si>
    <t>Demontáž stávajícího ocelového svodidla. Odvoz a likvidace v režii zhotovitele.</t>
  </si>
  <si>
    <t>V km 0.192 70 - 0.240 00:47,3=47,300 [A] 
V km 0.413 50 - 0.423 20:9,7=9,700 [B] 
A+B=57,000 [C]</t>
  </si>
  <si>
    <t>30</t>
  </si>
  <si>
    <t>9113B1</t>
  </si>
  <si>
    <t>SVODIDLO OCEL SILNIČ JEDNOSTR, ÚROVEŇ ZADRŽ H1 -DODÁVKA A MONTÁŽ</t>
  </si>
  <si>
    <t>Svodidlo s úrovní zadržení H1. Svodidla v okolí mostu ev. č. 42510-6 jsou součástí SO 201.</t>
  </si>
  <si>
    <t>V km 0.029 50 - 0.100 78:82,0=82,000 [A] 
V km 0.166 00 - 0.240 00:74,0=74,000 [B] 
A+B=156,000 [C]</t>
  </si>
  <si>
    <t>položka zahrnuje: 
- kompletní dodávku všech dílů ocelového svodidla s předepsanou povrchovou úpravou včetně spojovacích prvků 
- montáž a osazení svodidla, osazení sloupků zaberaněním nebo osazením do betonových bloků (včetně betonových bloků a nutných zemních prací 
- ukončení zapuštěním do betonových bloků (včetně betonového bloku a nutných zemních prací) nebo koncovkou 
- přechod na jiný typ svodidla nebo přes mostní závěr 
- ochranu proti bludným proudům a vývody pro jejich měření 
nezahrnuje odrazky nebo retroreflexní fólie</t>
  </si>
  <si>
    <t>31</t>
  </si>
  <si>
    <t>91228</t>
  </si>
  <si>
    <t>SMĚROVÉ SLOUPKY Z PLAST HMOT VČETNĚ ODRAZNÉHO PÁSKU</t>
  </si>
  <si>
    <t>Bílé směrové sloupky</t>
  </si>
  <si>
    <t>Levá strana:20=20,000 [A] 
Pravá strana:19=19,000 [B] 
A+B=39,000 [C]</t>
  </si>
  <si>
    <t>položka zahrnuje: 
- dodání a osazení sloupku včetně nutných zemních prací 
- vnitrostaveništní a mimostaveništní doprava 
- odrazky plastové nebo z retroreflexní fólie</t>
  </si>
  <si>
    <t>32</t>
  </si>
  <si>
    <t>Červené směrové sloupky</t>
  </si>
  <si>
    <t>Levá strana:6=6,000 [A] 
Pravá strana:8=8,000 [B] 
A+B=14,000 [C]</t>
  </si>
  <si>
    <t>33</t>
  </si>
  <si>
    <t>912283</t>
  </si>
  <si>
    <t>SMĚROVÉ SLOUPKY Z PLAST HMOT - DEMONTÁŽ A ODVOZ</t>
  </si>
  <si>
    <t>Odstranění stávajících směrových sloupků. Odvoz a likvidace v režii zhotovitele.</t>
  </si>
  <si>
    <t>položka zahrnuje demontáž stávajícího sloupku.</t>
  </si>
  <si>
    <t>34</t>
  </si>
  <si>
    <t>91238</t>
  </si>
  <si>
    <t>SMĚROVÉ SLOUPKY Z PLAST HMOT - NÁSTAVCE NA SVODIDLA VČETNĚ ODRAZNÉHO PÁSKU</t>
  </si>
  <si>
    <t>Bílé směrové sloupky na svodidlech</t>
  </si>
  <si>
    <t>Levá strana:3=3,000 [A] 
Pravá strana:6=6,000 [B] 
A+B=9,000 [C]</t>
  </si>
  <si>
    <t>35</t>
  </si>
  <si>
    <t>914113</t>
  </si>
  <si>
    <t>DOPRAVNÍ ZNAČKY ZÁKLADNÍ VELIKOSTI OCELOVÉ NEREFLEXNÍ - DEMONTÁŽ</t>
  </si>
  <si>
    <t>Odstranění stávajících značek. Odvoz a likvidace v režii zhotovitele.Odvoz a likvidace v režii zhotovitele.</t>
  </si>
  <si>
    <t>viz výkres 08_TDZ:</t>
  </si>
  <si>
    <t>Položka zahrnuje odstranění, demontáž a odklizení materiálu s odvozem na předepsané místo</t>
  </si>
  <si>
    <t>36</t>
  </si>
  <si>
    <t>914121</t>
  </si>
  <si>
    <t>DOPRAVNÍ ZNAČKY ZÁKLADNÍ VELIKOSTI OCELOVÉ FÓLIE TŘ 1 - DODÁVKA A MONTÁŽ</t>
  </si>
  <si>
    <t>položka zahrnuje: 
- dodávku a montáž značek v požadovaném provedení</t>
  </si>
  <si>
    <t>37</t>
  </si>
  <si>
    <t>914211</t>
  </si>
  <si>
    <t>DOPRAVNÍ ZNAČKY ZVĚTŠENÉ VELIKOSTI OCELOVÉ - DODÁVKA A MONTÁŽ</t>
  </si>
  <si>
    <t>Nová směrová tabule IS9c:</t>
  </si>
  <si>
    <t>38</t>
  </si>
  <si>
    <t>914213</t>
  </si>
  <si>
    <t>DOPRAVNÍ ZNAČKY ZVĚTŠENÉ VELIKOSTI OCELOVÉ - DEMONTÁŽ</t>
  </si>
  <si>
    <t>Demontáž směrové tabule IS9c:</t>
  </si>
  <si>
    <t>39</t>
  </si>
  <si>
    <t>914921</t>
  </si>
  <si>
    <t>SLOUPKY A STOJKY DOPRAVNÍCH ZNAČEK Z OCEL TRUBEK DO PATKY - DODÁVKA A MONTÁŽ</t>
  </si>
  <si>
    <t>Dle pol. 914121:20=20,000 [A] 
Dle pol. 914211::2=2,000 [B] 
A+B=22,000 [C]</t>
  </si>
  <si>
    <t>položka zahrnuje: 
- sloupky a upevňovací zařízení včetně jejich osazení (betonová patka, zemní práce)</t>
  </si>
  <si>
    <t>40</t>
  </si>
  <si>
    <t>914923</t>
  </si>
  <si>
    <t>SLOUPKY A STOJKY DZ Z OCEL TRUBEK DO PATKY DEMONTÁŽ</t>
  </si>
  <si>
    <t>Dle pol. 914113:24=24,000 [A] 
Dle pol. 914213:2=2,000 [B] 
A+B=26,000 [C]</t>
  </si>
  <si>
    <t>41</t>
  </si>
  <si>
    <t>915111</t>
  </si>
  <si>
    <t>VODOROVNÉ DOPRAVNÍ ZNAČENÍ BARVOU HLADKÉ - DODÁVKA A POKLÁDKA</t>
  </si>
  <si>
    <t>V3 (3/1.5/0.125) - 53,0*0,125=6,625 [A] 
V4 0.25 - (182+382+319+98+307+129+105+2)*0,25=381,000 [B] 
V2b (3/1.5/0.25) - 47,0*0,25=11,750 [C] 
V2b (1.5/1.5/0.25) - (35+16+8+24+17+19)*0,25=29,750 [D] 
V2a (3/6/0.125) - 230,0*0,125=28,750 [E] 
V1a 0.125 - 542,0*0,125=67,750 [F] 
A+B+C+D+E+F=525,625 [G]</t>
  </si>
  <si>
    <t>položka zahrnuje: 
- dodání a pokládku nátěrového materiálu (měří se pouze natíraná plocha) 
- předznačení a reflexní úpravu</t>
  </si>
  <si>
    <t>42</t>
  </si>
  <si>
    <t>915231</t>
  </si>
  <si>
    <t>VODOR DOPRAV ZNAČ PLASTEM PROFIL ZVUČÍCÍ - DOD A POKLÁDKA</t>
  </si>
  <si>
    <t>43</t>
  </si>
  <si>
    <t>919111</t>
  </si>
  <si>
    <t>ŘEZÁNÍ ASFALTOVÉHO KRYTU VOZOVEK TL DO 50MM</t>
  </si>
  <si>
    <t>V místě napojení na stávající komunikaci:</t>
  </si>
  <si>
    <t>Začátek úseku 11.05+4.5=15,550 [A] 
Napojení u čističky:12,15=12,150 [B] 
Konec úseku 7.8+7.9=15,700 [C] 
A+B+C=43,400 [D]</t>
  </si>
  <si>
    <t>položka zahrnuje řezání vozovkové vrstvy v předepsané tloušťce, včetně spotřeby vody</t>
  </si>
  <si>
    <t>44</t>
  </si>
  <si>
    <t>931325</t>
  </si>
  <si>
    <t>TĚSNĚNÍ DILATAČ SPAR ASF ZÁLIVKOU MODIFIK PRŮŘ DO 600MM2</t>
  </si>
  <si>
    <t>těsnění spar zálivkou</t>
  </si>
  <si>
    <t>- viz položka 919111:43,40=43,400 [A]</t>
  </si>
  <si>
    <t>položka zahrnuje dodávku a osazení předepsaného materiálu, očištění ploch spáry před úpravou, očištění okolí spáry po úpravě 
nezahrnuje těsnící profil</t>
  </si>
  <si>
    <t>45</t>
  </si>
  <si>
    <t>931327</t>
  </si>
  <si>
    <t>TĚSNĚNÍ DILATAČ SPAR ASF ZÁLIVKOU MODIFIK PRŮŘ DO 1000MM2</t>
  </si>
  <si>
    <t>těsnění lokálních trhlin</t>
  </si>
  <si>
    <t>dle pol. 113767: 
296=296,000 [A]</t>
  </si>
  <si>
    <t>103</t>
  </si>
  <si>
    <t>Propustek v km 0.413 10</t>
  </si>
  <si>
    <t>Poplatky za uložení nevhodných zemin.</t>
  </si>
  <si>
    <t>podkl nestmel. vrstvy vozovky (pol. 113324a):12,48*1,9=23,712 [A] 
podkl nestmel. vrstvy vozovky (pol. 113324b):13,86*1,9=26,334 [B] 
hloubení jam (pol. 131834):58,935*2,0=117,870 [C] 
A+B+C=167,916 [D]</t>
  </si>
  <si>
    <t>beton, cihly - stávající most</t>
  </si>
  <si>
    <t>Cihelná  klenba (pol. 966144):30,114*2,0=60,228 [A] 
římsy(pol. 966164):6,651*2,4=15,962 [B] 
A+B=76,190 [C]</t>
  </si>
  <si>
    <t>podkl vrstvy vozovky s asfaltovým pojivem (pol. 113334)</t>
  </si>
  <si>
    <t>6,24*2,2=13,728 [A]</t>
  </si>
  <si>
    <t>2. ŠD podkl. vrstvy vozovky.</t>
  </si>
  <si>
    <t>7,8*0,2*8,0=12,480 [A]</t>
  </si>
  <si>
    <t>1. ŠD podkl. vrstvy vozovky.</t>
  </si>
  <si>
    <t>7,7*0,2*9,0=13,860 [A]</t>
  </si>
  <si>
    <t>Odstranení stávající podkladní vrstvy vozovky.</t>
  </si>
  <si>
    <t>7,8*0,08*10,0=6,240 [A]</t>
  </si>
  <si>
    <t>Výkopy pro demolici a nový propustek,  vč. odvozu na skládku.</t>
  </si>
  <si>
    <t>Výkop pro demolici propustku:11,8*2,7=31,860 [A] 
Výkop pro jímku:(1.5*2.1*1.9)+4*(1.5*2.1*1.9)*0.5+4*2.28=27,075 [B] 
A+B=58,935 [C]</t>
  </si>
  <si>
    <t>17481</t>
  </si>
  <si>
    <t>ZÁSYP JAM A RÝH Z NAKUPOVANÝCH MATERIÁLŮ</t>
  </si>
  <si>
    <t>Zásyp trubního propustku, ŠD 0-32 nebo ŠP - Id=0.85, hutněný po vrstvách tl. 150mm.</t>
  </si>
  <si>
    <t>11,8*3,84=45,312 [A]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</si>
  <si>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</si>
  <si>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Podsyp z hutněného ŠD - výměna podkladní vrstvy.</t>
  </si>
  <si>
    <t>2,8*0,3*11,8=9,912 [A]</t>
  </si>
  <si>
    <t>Zásyp jímky.</t>
  </si>
  <si>
    <t>27,075-(1.5*2.1*1.9)=21,090 [A]</t>
  </si>
  <si>
    <t>Základy</t>
  </si>
  <si>
    <t>27231</t>
  </si>
  <si>
    <t>ZÁKLADY Z PROSTÉHO BETONU</t>
  </si>
  <si>
    <t>Sedlo pro ŽB trouby. Plocha odečtena graficky z 103_03_PREH.</t>
  </si>
  <si>
    <t>16,13*1,21=19,517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</si>
  <si>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proudů,</t>
  </si>
  <si>
    <t>Svislé konstrukce</t>
  </si>
  <si>
    <t>38632</t>
  </si>
  <si>
    <t>KOMPL KONSTR JÍMEK ZE ŽELEZOBET</t>
  </si>
  <si>
    <t>Monolitická ŽB jímka 1.5x2.1x1.6m, včetně krytu tvořeného mříží.</t>
  </si>
  <si>
    <t>objem:(1,5*2,1*1,6-1,1*1,7*1,4)=2,422 [A]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</si>
  <si>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</si>
  <si>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38636</t>
  </si>
  <si>
    <t>VÝZTUŽ KOMPL KONSTR JÍMEK Z OCELI</t>
  </si>
  <si>
    <t>Parametrická spotřeba 180 kg/m3.</t>
  </si>
  <si>
    <t>Dle pol. 38632:0,18*2,422=0,436 [A]</t>
  </si>
  <si>
    <t>Položka zahrnuje veškerý materiál, výrobky a polotovary, včetně mimostaveništní a vnitrostaveništní dopravy (rovněž přesuny), včetně naložení a složení, případně s uložením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74), 
- povrchovou antikorozní úpravu výztuže, 
- separaci výztuže, 
- osazení měřících zařízení a úpravy pro ně, 
- osazení měřících skříní nebo míst pro měření bludných proudů.</t>
  </si>
  <si>
    <t>Vodorovné konstrukce</t>
  </si>
  <si>
    <t>451314</t>
  </si>
  <si>
    <t>PODKLADNÍ A VÝPLŇOVÉ VRSTVY Z PROSTÉHO BETONU C25/30</t>
  </si>
  <si>
    <t>Podkladní beton pro zpevnění kamenem do betonu C20/25n.Tl. 200 mm.</t>
  </si>
  <si>
    <t>dno toku:2,445*0,2*1,43=0,699 [A] 
obetonování čela:0,2*4,82=0,964 [B] 
A+B=1,663 [C]</t>
  </si>
  <si>
    <t>465512</t>
  </si>
  <si>
    <t>DLAŽBY Z LOMOVÉHO KAMENE NA MC</t>
  </si>
  <si>
    <t>Zpevnění tl. 200 mm, spárovací malta XF4.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</si>
  <si>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</si>
  <si>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467314</t>
  </si>
  <si>
    <t>STUPNĚ A PRAHY VODNÍCH KORYT Z PROSTÉHO BETONU C25/30</t>
  </si>
  <si>
    <t>příčné prahy 400/700 mm pod čelem propustku</t>
  </si>
  <si>
    <t>0,4*0,7*1,0=0,280 [A]</t>
  </si>
  <si>
    <t>položka zahrnuje: 
- nutné zemní práce (hloubení rýh apod.) 
- dodání  čerstvého  betonu  (betonové  směsi)  požadované  kvality,  jeho  uložení  do požadovaného tvaru při jakékoliv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doplňkových konstrukcí a vybavení, 
- úpravy povrchu pro položení požadované izolace, povlaků a nátěrů, případně vyspravení,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</t>
  </si>
  <si>
    <t>příčné prahy 400/700 mm na výtoku</t>
  </si>
  <si>
    <t>0,4*0,7*2,445=0,685 [A]</t>
  </si>
  <si>
    <t>56334</t>
  </si>
  <si>
    <t>VOZOVKOVÉ VRSTVY ZE ŠTĚRKODRTI TL. DO 200MM</t>
  </si>
  <si>
    <t>1. podkl. vrstva vozovky.7,7*9,0=69,300 [A] 
2. podkl. vrstvy vozovky.7,8*8,0=62,400 [B] 
A+B=131,700 [C]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</si>
  <si>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</si>
  <si>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Přidružená stavební výroba</t>
  </si>
  <si>
    <t>711131</t>
  </si>
  <si>
    <t>IZOLACE BĚŽNÝCH KONSTRUKCÍ PROTI VOLNĚ STÉKAJÍCÍ VODĚ ASFALTOVÝMI NÁTĚRY</t>
  </si>
  <si>
    <t>Izolace rubu propustku proti zemní vlhkosti ALP+2xALN:4,62*14,75=68,145 [A] 
Izolace rubu jímky:1,5*2,1*2+1,8*2,1*2=13,860 [B] 
A+B=82,005 [C]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</si>
  <si>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geotextilii</t>
  </si>
  <si>
    <t>Potrubí</t>
  </si>
  <si>
    <t>81460</t>
  </si>
  <si>
    <t>POTRUBÍ Z TRUB BETONOVÝCH DN DO 800MM</t>
  </si>
  <si>
    <t>Propustek DN 800</t>
  </si>
  <si>
    <t>16,79=16,790 [A]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</si>
  <si>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</si>
  <si>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demolice stávající cihelné klenby.</t>
  </si>
  <si>
    <t>cihelná klebna:9,56*3,15=30,114 [A]</t>
  </si>
  <si>
    <t>Demolice stávajícího propustku vč. odvozu na skládku,</t>
  </si>
  <si>
    <t>levá římsa:0,85*0,5*7,75=3,294 [A] 
pravá římsa:0,85*0,5*7,9=3,358 [B] 
A+B=6,652 [D]</t>
  </si>
  <si>
    <t>105</t>
  </si>
  <si>
    <t>Sjezdy</t>
  </si>
  <si>
    <t>Nevhodná zemina z výkopů .</t>
  </si>
  <si>
    <t>zemina z výkopů (pol. 113314):29,915*2,0=59,830 [A]</t>
  </si>
  <si>
    <t>Beton, železobeton.</t>
  </si>
  <si>
    <t>Dle pol. 11336 - panely:8,893*2,5=22,233 [A]</t>
  </si>
  <si>
    <t>24,633*2,2=54,193 [A]</t>
  </si>
  <si>
    <t>113314</t>
  </si>
  <si>
    <t>ODSTRANĚNÍ PODKLADU ZPEVNĚNÝCH PLOCH ZE STABIL ZEMINY, ODVOZ DO 5KM</t>
  </si>
  <si>
    <t>Výkop pro nové sjezdy. Plocha odečtena graficky ze situace. Průměrná hloubka 0,35 m.</t>
  </si>
  <si>
    <t>Nezpevněný sjezd v km 0.191 43 vlevo:0,35*38,72=13,552 [A] 
Nezpevněný sjezd v km 0.375 63 vlevo:0,35*16,04=5,614 [B] 
Nezpevněný sjezd v km 0.414 73 vpravo:0,35*13,54=4,739 [C] 
Nezpevněný sjezd v km 0.528 06 vlevo:0,12*50,08=6,010 [D] 
A+B+C+D=29,915 [E]</t>
  </si>
  <si>
    <t>Odstranění podkladních vrstev s asfaltovým pojivem.</t>
  </si>
  <si>
    <t>Zpevněný sjezd v km 0.713 63 vpravo:0,08*101,0=8,080 [A] 
Zpevněný sjezd v km 0.837 78 vpravo:0,08*206,91=16,553 [B] 
A+B=24,633 [C]</t>
  </si>
  <si>
    <t>11336</t>
  </si>
  <si>
    <t>ODSTRANĚNÍ PODKLADU ZPEVNĚNÝCH PLOCH ZE SILNIČNÍCH DÍLCŮ (PANELŮ)</t>
  </si>
  <si>
    <t>Panelový sjezd v km 0.526 32.</t>
  </si>
  <si>
    <t>0,25*35,57=8,893 [A]</t>
  </si>
  <si>
    <t>11336B</t>
  </si>
  <si>
    <t>ODSTRANĚNÍ PODKLADU ZPEVNĚNÝCH PLOCH ZE SILNIČNÍCH DÍLCŮ (PANELŮ) - DOPRAVA</t>
  </si>
  <si>
    <t>tkm</t>
  </si>
  <si>
    <t>celková doprava k místu skládky 5 km</t>
  </si>
  <si>
    <t>- doprava do místa skládky:8,893*2,5*5=111,163 [A]</t>
  </si>
  <si>
    <t>Položka zahrnuje samostatnou dopravu suti a vybouraných hmot. Množství se určí jako součin hmotnosti [t] a požadované vzdálenosti [km].</t>
  </si>
  <si>
    <t>Zpevněný sjezd v km 0.713 63 vpravo:0,12*101,0=12,120 [A] 
Zpevněný sjezd v km 0.837 78 vpravo:0,12*206,91=24,829 [B] 
A+B=36,949 [C]</t>
  </si>
  <si>
    <t>Obsyp zatrubnění sjezdů.</t>
  </si>
  <si>
    <t>Nezpevněný sjezd v km 0.191 43 vlevo:14,0*0,267=3,738 [A] 
Nezpevněný sjezd v km 0.375 63 vlevo:7,0*0,267=1,869 [B] 
Zpevněný sjezd v km 0.526 32:15,0*0,267=4,005 [C] 
A+B+C=9,612 [D]</t>
  </si>
  <si>
    <t>18120</t>
  </si>
  <si>
    <t>ÚPRAVA PLÁNĚ SE ZHUTNĚNÍM V HORNINĚ TŘ. II</t>
  </si>
  <si>
    <t>Plocha odečtena graficky.</t>
  </si>
  <si>
    <t>Nezpevněný sjezd v km 0.191 43 vlevo:38,72=38,720 [A] 
Nezpevněný sjezd v km 0.375 63 vlevo:16,04=16,040 [B] 
Nezpevněný sjezd v km 0.414 73 vpravo:13,54=13,540 [C] 
Zpevněný sjezd v km 0.528 06 vlevo:50,08=50,080 [D] 
A+B+C+D=118,380 [E]</t>
  </si>
  <si>
    <t>položka zahrnuje úpravu pláně včetně vyrovnání výškových rozdílů. Míru zhutnění určuje projekt.</t>
  </si>
  <si>
    <t>272314</t>
  </si>
  <si>
    <t>ZÁKLADY Z PROSTÉHO BETONU DO C25/30</t>
  </si>
  <si>
    <t>betonové lože tl. 150mm pro zatrubění sjezdů</t>
  </si>
  <si>
    <t>Nezpevněný sjezd v km 0.191 43 vlevo:1,0*0,09*14,0=1,260 [A] 
Nezpevněný sjezd v km 0.375 63 vlevo:1,0*0,09*7,0=0,630 [B] 
Zpevněný sjezd v km 0.526 32:1,0*0,09*15,0=1,350 [C] 
A+B+C=3,240 [D]</t>
  </si>
  <si>
    <t>betonová deska tl. 150mm pro zatrubění sjezdů</t>
  </si>
  <si>
    <t>Nezpevněný sjezd v km 0.191 43 vlevo:1,0*0,15*14,0=2,100 [A] 
Nezpevněný sjezd v km 0.375 63 vlevo:1,0*0,15*7,0=1,050 [B] 
Zpevněný sjezd v km 0.526 32:1,0*0,15*15,0=2,250 [C] 
A+B+C=5,400 [D]</t>
  </si>
  <si>
    <t>Dvě vrstvy tl. 200mm pro nezpevněné sjezdy. Plocha odečtena graficky.</t>
  </si>
  <si>
    <t>Nezpevněný sjezd v km 0.191 43 vlevo:1*38,75=38,750 [A] 
Nezpevněný sjezd v km 0.375 63 vlevo:1*16,04=16,040 [B] 
Nezpevněný sjezd v km 0.414 73 vpravo:1*13,54=13,540 [C] 
A+B+C=68,330 [D]</t>
  </si>
  <si>
    <t>56364</t>
  </si>
  <si>
    <t>VOZOVKOVÉ VRSTVY Z RECYKLOVANÉHO MATERIÁLU TL DO 200MM</t>
  </si>
  <si>
    <t>1. vrstva tl. 200 mm z asfaltového recyklátu pro nezpevněné sjezdy</t>
  </si>
  <si>
    <t>Spojovací postřik 0,25 kg/m3. Pod obrusnou vrstvou.</t>
  </si>
  <si>
    <t>393,56=393,560 [A]</t>
  </si>
  <si>
    <t>Spojovací postřik 0,5 kg/m3. Pod podkladní vrstvou.</t>
  </si>
  <si>
    <t>ACO 11 S. Pro zpevněné sjezdy. Plocha odečtena graficky.</t>
  </si>
  <si>
    <t>Zpevněný sjezd v km 0.526 32:35,57=35,570 [A] 
Zpevněný sjezd v km 0.528 06 vlevo:50,08=50,080 [B] 
Zpevněný sjezd v km 0.713 63 vpravo:101,0=101,000 [C] 
Zpevněný sjezd v km 0.837 78 vpravo:206,91=206,910 [D] 
A+B+C+D=393,560 [E]</t>
  </si>
  <si>
    <t>ACP 22 S.Pro zpevněné sjezdy. Plocha odečtena graficky.</t>
  </si>
  <si>
    <t>81446</t>
  </si>
  <si>
    <t>POTRUBÍ Z TRUB BETONOVÝCH DN DO 400MM</t>
  </si>
  <si>
    <t>Betonová trouba DN 400 pro zatrubnění sjezdů.</t>
  </si>
  <si>
    <t>Nepevněný sjezd v km 0.191 43 vlevo:14,0=14,000 [A] 
Nepevněný sjezd v km 0.375 63 vlevo:7,0=7,000 [B] 
Zpevněný sjezd v km 0.526 32:15,0=15,000 [C] 
A+B+C=36,000 [D]</t>
  </si>
  <si>
    <t>182</t>
  </si>
  <si>
    <t>Dopravně inženýrská opatření</t>
  </si>
  <si>
    <t>914132</t>
  </si>
  <si>
    <t>DOPRAVNÍ ZNAČKY ZÁKLADNÍ VELIKOSTI OCELOVÉ FÓLIE TŘ 2 - MONTÁŽ S PŘEMÍSTĚNÍM</t>
  </si>
  <si>
    <t>Přechodné dopravní značení na silnici III/42510.</t>
  </si>
  <si>
    <t>IS11b - pro osobní auta:22=22,000 [A] 
IS11b - nad 12 t:6=6,000 [B] 
IS11c:4=4,000 [C] 
IP10a:2=2,000 [D] 
E3a:4=4,000 [E] 
B1:3=3,000 [F] 
E13:3=3,000 [G] 
B20a:4=4,000 [H] 
B21a:2=2,000 [I] 
A15:2=2,000 [J] 
A+B+C+D+E+F+G+H+I+J=52,000 [K]</t>
  </si>
  <si>
    <t>položka zahrnuje: 
- dopravu demontované značky z dočasné skládky 
- osazení a montáž značky na místě určeném projektem 
- nutnou opravu poškozených částí 
nezahrnuje dodávku značky</t>
  </si>
  <si>
    <t>914133</t>
  </si>
  <si>
    <t>DOPRAVNÍ ZNAČKY ZÁKLADNÍ VELIKOSTI OCELOVÉ FÓLIE TŘ 2 - DEMONTÁŽ</t>
  </si>
  <si>
    <t>Přechodné dopravní značení na silnici III/42510. Dle pol 914132.</t>
  </si>
  <si>
    <t>52=52,000 [A]</t>
  </si>
  <si>
    <t>914139</t>
  </si>
  <si>
    <t>DOPRAV ZNAČKY ZÁKLAD VEL OCEL FÓLIE TŘ 2 - NÁJEMNÉ</t>
  </si>
  <si>
    <t>KSDEN</t>
  </si>
  <si>
    <t>16 týdnů. Dle pol. 914132.</t>
  </si>
  <si>
    <t>52*16*7=5 824,000 [A]</t>
  </si>
  <si>
    <t>položka zahrnuje sazbu za pronájem dopravních značek a zařízení, počet jednotek je určen jako součin počtu značek a počtu dní použití</t>
  </si>
  <si>
    <t>914212</t>
  </si>
  <si>
    <t>DOPRAVNÍ ZNAČKY ZVĚTŠENÉ VELIKOSTI OCELOVÉ - MONTÁŽ S PŘEMÍSTĚNÍM</t>
  </si>
  <si>
    <t>Přechodné dopravní značení. Silnice III/42510.</t>
  </si>
  <si>
    <t>IS11a:4=4,000 [A]</t>
  </si>
  <si>
    <t>Přechodné dopravní značení. Dle pol. 914212.</t>
  </si>
  <si>
    <t>4=4,000 [A]</t>
  </si>
  <si>
    <t>914219</t>
  </si>
  <si>
    <t>DOPRAV ZNAČKY ZVĚTŠ VEL OCEL - NÁJEMNÉ</t>
  </si>
  <si>
    <t>16 týdnů, dle pol. 914212.</t>
  </si>
  <si>
    <t>4*16*7=448,000 [A]</t>
  </si>
  <si>
    <t>914922</t>
  </si>
  <si>
    <t>SLOUPKY A STOJKY DZ Z OCEL TRUBEK DO PATKY MONTÁŽ S PŘESUNEM</t>
  </si>
  <si>
    <t>značky základní velikosti, dle pol. 914132:1*52=52,000 [A] 
značky zvětšené velikosti, dle pol. 914212:2*4=8,000 [B] 
A+B=60,000 [C]</t>
  </si>
  <si>
    <t>položka zahrnuje: 
- dopravu demontovaného zařízení z dočasné skládky 
- osazení a montáž zařízení na místě určeném projektem 
- nutnou opravu poškozených částí 
nezahrnuje dodávku sloupku, stojky a upevňovacího zařízení</t>
  </si>
  <si>
    <t>Dle pol. 914922.</t>
  </si>
  <si>
    <t>60=60,000 [A]</t>
  </si>
  <si>
    <t>914929</t>
  </si>
  <si>
    <t>SLOUPKY A STOJKY DZ Z OCEL TRUBEK DO PATKY NÁJEMNÉ</t>
  </si>
  <si>
    <t>16 týdnů, dle pol. 914222.</t>
  </si>
  <si>
    <t>60*16*7=6 720,000 [A]</t>
  </si>
  <si>
    <t>položka zahrnuje sazbu za pronájem dopravních značek a zařízení. Počet měrných jednotek se určí jako součin počtu sloupků a počtu dní použití</t>
  </si>
  <si>
    <t>916132</t>
  </si>
  <si>
    <t>DOPRAV SVĚTLO VÝSTRAŽ SOUPRAVA 5KS - MONTÁŽ S PŘESUNEM</t>
  </si>
  <si>
    <t>3=3,000 [A]</t>
  </si>
  <si>
    <t>položka zahrnuje: 
- přemístění zařízení z dočasné skládky a jeho osazení a montáž na místě určeném projektem 
- údržbu po celou dobu trvání funkce, náhradu zničených nebo ztracených kusů, nutnou opravu poškozených částí 
- napájení z baterie včetně záložní baterie</t>
  </si>
  <si>
    <t>916133</t>
  </si>
  <si>
    <t>DOPRAV SVĚTLO VÝSTRAŽ SOUPRAVA 5KS - DEMONTÁŽ</t>
  </si>
  <si>
    <t>Dle pol. 916132.</t>
  </si>
  <si>
    <t>Položka zahrnuje odstranění, demontáž a odklizení zařízení s odvozem na předepsané místo</t>
  </si>
  <si>
    <t>916139</t>
  </si>
  <si>
    <t>DOPRAVNÍ SVĚTLO VÝSTRAŽNÉ SOUPRAVA 5 KUSŮ - NÁJEMNÉ</t>
  </si>
  <si>
    <t>16 týdnů, dle pol. 916132.</t>
  </si>
  <si>
    <t>3*16*7=336,000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</si>
  <si>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</si>
  <si>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</si>
  <si>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</si>
  <si>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
- přemístění zařízení z dočasné skládky a jeho osazení a montáž na místě určeném projektem 
- údržbu po celou dobu trvání funkce, náhradu zničených nebo ztracených kusů, nutnou opravu poškozených částí</t>
  </si>
  <si>
    <t>916323</t>
  </si>
  <si>
    <t>DOPRAVNÍ ZÁBRANY Z2 S FÓLIÍ TŘ 2 - DEMONTÁŽ</t>
  </si>
  <si>
    <t>Dle pol. 916322.</t>
  </si>
  <si>
    <t>916329</t>
  </si>
  <si>
    <t>DOPRAVNÍ ZÁBRANY Z2 S FÓLIÍ TŘ 2 - NÁJEMNÉ</t>
  </si>
  <si>
    <t>16 týdnů, dle pol. 916322.</t>
  </si>
  <si>
    <t>916722</t>
  </si>
  <si>
    <t>UPEVŇOVACÍ KONSTR - PODKLADNÍ DESKA OD 28KG - MONTÁŽ S PŘESUNEM</t>
  </si>
  <si>
    <t>Přechodné dopravní značení, 1ks pod každou značkou (2ks pod zvetšenou), montáž.</t>
  </si>
  <si>
    <t>dle pol. 914132:1*52=52,000 [A] 
dle pol. 914212:2*4=8,000 [B] 
A+B=60,000 [C]</t>
  </si>
  <si>
    <t>916723</t>
  </si>
  <si>
    <t>UPEVŇOVACÍ KONSTR - PODKLADNÍ DESKA OD 28KG - DEMONTÁŽ</t>
  </si>
  <si>
    <t>Dle po. 916722.</t>
  </si>
  <si>
    <t>916729</t>
  </si>
  <si>
    <t>UPEVŇOVACÍ KONSTR - PODKL DESKA OD 28KG - NÁJEMNÉ</t>
  </si>
  <si>
    <t>16 týdnů, dle pol. 916722.</t>
  </si>
  <si>
    <t>201</t>
  </si>
  <si>
    <t>Most ev.č.41510-6</t>
  </si>
  <si>
    <t>Nevhodná zemina z výkopů.</t>
  </si>
  <si>
    <t>vykopávky pro koryto (pol. 124734):54,672*2,0=109,344 [A] 
zemina z vývrtů mikropilot (dle pol. 26133):201,6*(0,075*0,075*3,14)*2,0=7,122 [B] 
zemní hrázky (pol. 122734):18,0*2,0=36,000 [C] 
A+B+C=152,466 [D]</t>
  </si>
  <si>
    <t>11511</t>
  </si>
  <si>
    <t>ČERPÁNÍ VODY DO 500 L/MIN</t>
  </si>
  <si>
    <t>HOD</t>
  </si>
  <si>
    <t>Čerpání nad rámec výkopových prací,</t>
  </si>
  <si>
    <t>7*24=168,000 [A]</t>
  </si>
  <si>
    <t>Položka čerpání vody na povrchu zahrnuje i potrubí, pohotovost záložní čerpací soupravy a zřízení čerpací jímky. Součástí položky je také následná demontáž a likvidace těchto zařízení</t>
  </si>
  <si>
    <t>11527</t>
  </si>
  <si>
    <t>PŘEV VOD NA POVRCHU POTR DN DO 1000MM NEBO ŽLAB R.O. DO 3,6M</t>
  </si>
  <si>
    <t>Dočasné zatrubnění toku (v době demolice), trubka DN 1000 vč. odstranění.</t>
  </si>
  <si>
    <t>Položka převedení vody na povrchu zahrnuje zřízení, udržování a odstranění příslušného zařízení. Převedení vody se uvádí buď průměrem potrubí (DN) nebo délkou rozvinutého obvodu žlabu (r.o.).</t>
  </si>
  <si>
    <t>Svahy podél křídel , Tloušťka 0.2 m. Plocha odečtena graficky ze 201_03_PUD.</t>
  </si>
  <si>
    <t>OP1-L:0,2*67,82=13,564 [A] 
OP1-P:0,2*95,35=19,070 [B] 
OP2-L:0,2*52,2=10,440 [C] 
OP2-P:0,2*67,31=13,462 [D] 
A+B+C+D=56,536 [E]</t>
  </si>
  <si>
    <t>Odstranění hrázek pro provizorní zatrubnění, objem dle položky 17750.</t>
  </si>
  <si>
    <t>124734</t>
  </si>
  <si>
    <t>VYKOPÁVKY PRO KORYTA VODOTEČÍ TŘ. I, ODVOZ DO 5KM</t>
  </si>
  <si>
    <t>Výkop v korytě pro nové zpevnění dna toku.</t>
  </si>
  <si>
    <t>Výkop pro pružný zához před a za mostem:6,8*0,3*(5,0+5,0)=20,400 [A] 
Výkop pro zpevnění pod mostem:6,8*0,4*12,6=34,272 [B] 
A+B=54,672 [C]</t>
  </si>
  <si>
    <t>zásypy základů a opěr po těsnící vrstvu ze zeminy vhodné, vč. zhutnění.</t>
  </si>
  <si>
    <t>Opěry OP1 - rub:8,5*3,6=30,600 [A] 
Opěry OP2 - rub:8,5*3,6=30,600 [B] 
A+B=61,200 [C]</t>
  </si>
  <si>
    <t>Zásypy základů a opěr nad těsnící vrstvou ze zeminy vhodné, vč. zhutnění</t>
  </si>
  <si>
    <t>Opěry OP1 - rub:8,5*6,7=56,950 [A] 
Opěry OP2 - rub:8,5*6,7=56,950 [B] 
A+B=113,900 [C]</t>
  </si>
  <si>
    <t>Podkladní přechodový klín a ochranný zásyp za opěrami ze ŠD 0-63, vč. zhutnění</t>
  </si>
  <si>
    <t>Opěry OP1 - rub:8,5*4,44=37,740 [A] 
Opěry OP2 - rub:8,5*4,59=39,015 [B] 
A+B=76,755 [C]</t>
  </si>
  <si>
    <t>d</t>
  </si>
  <si>
    <t>Zásypy líce a boků opěr a základů vytěženou zeminou.</t>
  </si>
  <si>
    <t>Základy OP1 - líc:10,8*0,61=6,588 [A] 
Základy OP2 - líc:10,8*0,61=6,588 [B] 
Zásyp boků opěry OP1-L a OP2-L:2*2,44*1,45*0,5=3,538 [C] 
Zásyp boků opěry OP1-P a OP2-P:2*2,44*1,5*0,5=3,660 [D] 
A+B+C+D=20,374 [E]</t>
  </si>
  <si>
    <t>17750</t>
  </si>
  <si>
    <t>ZEMNÍ HRÁZKY ZE ZEMIN NEPROPUSTNÝCH</t>
  </si>
  <si>
    <t>Hrázky pro usměrnění vody do provizorního zatrubnění.</t>
  </si>
  <si>
    <t>před mostem:(0.2*1,0+(1,5-0.2)*1,0)*6,0=9,000 [A] 
za mostem::(0.2*1,0+(1,5-0.2)*1,0)*6,0=9,000 [B] 
A+B=18,000 [C]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</si>
  <si>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</si>
  <si>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</si>
  <si>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</si>
  <si>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Dle pol. 12110.</t>
  </si>
  <si>
    <t>56,536/0,2=282,680 [A]</t>
  </si>
  <si>
    <t>položka zahrnuje: 
nutné přemístění ornice z dočasných skládek vzdálených do 50m 
rozprostření ornice v předepsané tloušťce ve svahu přes 1:5</t>
  </si>
  <si>
    <t>Dle pol. 12110.  Vč. 2x ošetřování.</t>
  </si>
  <si>
    <t>282,68=282,680 [A]</t>
  </si>
  <si>
    <t>21203</t>
  </si>
  <si>
    <t>TRATIVODY KOMPLET Z TRUB NEKOV DN DO 150MM</t>
  </si>
  <si>
    <t>Drenáž DN 150 mm (vrcholový tlak SN8), vč. geotextílie a vyústění do svahu.</t>
  </si>
  <si>
    <t>OP1+OP2:2*10,0=20,000 [A]</t>
  </si>
  <si>
    <t>Položka platí pro kompletní konstrukce trativodů a zahrnuje zejména: 
- výkop rýhy předepsaného tvaru v dané třídě těžitelnosti, výplň, zásyp trativodu včetně dopravy, uložení přebytečného materiálu, dodávky předepsaného materiálu pro výplň a zásyp 
- zřízení spojovací vrstvy 
- zřízení podkladu a lože trativodu z předepsaného materiálu 
- dodávka a uložení trativodu předepsaného materiálu a profilu 
- obsyp trativodu předepsaným materiálem 
- ukončení trativodu zaústěním do potrubí nebo vodoteče, případně vybudování ukončujícího objektu (kapličky) dle VL 
- veškerý materiál, výrobky a polotovary, včetně mimostaveništní a vnitrostaveništní dopravy 
- nezahrnuje opláštění z geotextilie, fólie</t>
  </si>
  <si>
    <t>21341</t>
  </si>
  <si>
    <t>DRENÁŽNÍ VRSTVY Z PLASTBETONU (PLASTMALTY)</t>
  </si>
  <si>
    <t>podélné žebro š. 315 mm v úžlabí. V místě trubičky OIZ 0,5x0,5 m.</t>
  </si>
  <si>
    <t>úžlabí - levá a pravá strana:2*0,315*0,045*8,325=0,236 [A] 
v místě OIZ: 4*0,5*0,5*0,03=0,030 [B] 
A+B=0,266 [C]</t>
  </si>
  <si>
    <t>Položka zahrnuje: 
- dodávku předepsaného materiálu pro drenážní vrstvu, včetně mimostaveništní a vnitrostaveništní dopravy 
- provedení drenážní vrstvy předepsaných rozměrů a předepsaného tvaru</t>
  </si>
  <si>
    <t>227821</t>
  </si>
  <si>
    <t>MIKROPILOTY KOMPLET D DO 100MM NA POVRCHU</t>
  </si>
  <si>
    <t>Prům. trubky 89/10 mm, cena za komplet, včetně o tahotlakových roznášecích hlav, rozměry desky 250x250/20 (délka bez hluchého vrtání).</t>
  </si>
  <si>
    <t>OP1:2*7*6,0=84,000 [A] 
OP2:2*7*6,0=84,000 [B] 
A+B=168,000 [C]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</si>
  <si>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</si>
  <si>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26133</t>
  </si>
  <si>
    <t>VRTY PRO KOTVENÍ, INJEKTÁŽ A MIKROPILOTY NA POVRCHU TŘ. III D DO 150MM</t>
  </si>
  <si>
    <t>Vrty pro mikropiloty, včetně 1.2 m hluchého vrtání, včetně odvozu na skládku</t>
  </si>
  <si>
    <t>OP1:2*7*7,2=100,800 [A] 
OP2:2*7*7,2=100,800 [B] 
A+B=201,600 [C]</t>
  </si>
  <si>
    <t>položka zahrnuje: 
přemístění, montáž a demontáž vrtných souprav 
svislou dopravu zeminy z vrtu 
vodorovnou dopravu zeminy bez uložení na skládku 
případně nutné pažení dočasné (včetně odpažení) i trvalé</t>
  </si>
  <si>
    <t>272324</t>
  </si>
  <si>
    <t>ZÁKLADY ZE ŽELEZOBETONU DO C25/30</t>
  </si>
  <si>
    <t>Z betonu C25/30 XA2, vč. bednění, izolačních nátěrů (1xNp + 2xNa)</t>
  </si>
  <si>
    <t>OP1 + OP2:2*2,44*0,75*10,8=39,528 [A]</t>
  </si>
  <si>
    <t>272365</t>
  </si>
  <si>
    <t>VÝZTUŽ ZÁKLADŮ Z OCELI 10505, B500B</t>
  </si>
  <si>
    <t>parametrická spotřeba 180 kg/m3</t>
  </si>
  <si>
    <t>dle pol. 272324:0,18*39,528=7,115 [A]</t>
  </si>
  <si>
    <t>28997</t>
  </si>
  <si>
    <t>OPLÁŠTĚNÍ (ZPEVNĚNÍ) Z GEOTEXTILIE A GEOMŘÍŽOVIN</t>
  </si>
  <si>
    <t>ochrana PE folie v těsnící vrstvě, vykázána 2x plocha ((1+1)x300 g/m2) 
Ochranná ŠP vrstva uvedena v pol. 56343)</t>
  </si>
  <si>
    <t>přechodová oblast OP1 a OP2:2*2*3,78*8,5=128,520 [A]</t>
  </si>
  <si>
    <t>Položka zahrnuje: 
- dodávku předepsané geotextilie nebo geomřížoviny 
- úpravu, očištění a ochranu podkladu 
- přichycení k podkladu, případně zatížení 
- úpravy spojů a zajištění okrajů 
- úpravy pro odvodnění 
- nutné přesahy 
- mimostaveništní a vnitrostaveništní dopravu</t>
  </si>
  <si>
    <t>28999</t>
  </si>
  <si>
    <t>OPLÁŠTĚNÍ (ZPEVNĚNÍ) Z FÓLIE</t>
  </si>
  <si>
    <t>Těsnící PE fólie v přechodové oblasti mostu. 
Ochranná ŠP vrstva uvedena v pol. 56343)</t>
  </si>
  <si>
    <t>přechodová oblast OP1 a OP2:2*3,78*8,5=64,260 [A]</t>
  </si>
  <si>
    <t>Položka zahrnuje: 
- dodávku předepsané fólie 
- úpravu, očištění a ochranu podkladu 
- přichycení k podkladu, případně zatížení 
- úpravy spojů a zajištění okrajů 
- úpravy pro odvodnění 
- nutné přesahy 
- mimostaveništní a vnitrostaveništní dopravu</t>
  </si>
  <si>
    <t>31717</t>
  </si>
  <si>
    <t>KOVOVÉ KONSTRUKCE PRO KOTVENÍ ŘÍMSY</t>
  </si>
  <si>
    <t>KG</t>
  </si>
  <si>
    <t>kotevní přípravky říms  (7,0 kg/ks)</t>
  </si>
  <si>
    <t>levá římsa po 1,0 m:19*7,0=133,000 [A] 
pravá římsa po 1,0 m:19*7,0=133,000 [B] 
A+B=266,000 [C]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</si>
  <si>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</si>
  <si>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</si>
  <si>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</si>
  <si>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Mostní římsy z betonu C30/37 XF4, včetně pracovních nad rubem opěr, smršťovacích spar a striáže.</t>
  </si>
  <si>
    <t>levá římsa:19,0*0,276=5,244 [A] 
pravá římsa:19,0*0,276=5,244 [B] 
a+b=10,488 [C]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</si>
  <si>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</si>
  <si>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317365</t>
  </si>
  <si>
    <t>VÝZTUŽ ŘÍMS Z OCELI 10505, B500B</t>
  </si>
  <si>
    <t>výztuž říms, parametrická spotřeba 150 kg/m3</t>
  </si>
  <si>
    <t>dle pol. 317325:0,15*10,488=1,573 [A]</t>
  </si>
  <si>
    <t>položka zahrnuje:  
- dodání betonářské výztuže v požadované kvalitě, stříhání, řezání, ohýbání a spojování do všech požadovaných tvarů (vč. armakošů) a uložení s požadovaným zajištěním polohy a krytí výztuže betonem, 
- veškeré svary nebo jiné spoje výztuže, 
- pomocné konstrukce a práce pro osazení a upevnění výztuže, 
- zednické výpomoci pro montáž betonářské výztuže, 
- úpravy výztuže pro osazení doplňkových konstrukcí, 
- ochranu výztuže do doby jejího zabetonování, 
- úpravy výztuže pro zřízení železobetonových kloubů, kotevních prvků, závěsných ok a doplňkových konstrukcí, 
- veškerá opatření pro zajištění soudržnosti výztuže a betonu, 
- vodivé propojení výztuže, které je součástí ochrany konstrukce proti vlivům bludných proudů, vyvedení do měřících skříní nebo míst pro měření bludných proudů (vlastní měřící skříně se uvádějí položkami SD 74) 
- povrchovou antikorozní úpravu výztuže, 
- separaci výztuže, 
- osazení měřících zařízení a úpravy pro ně, 
- osazení měřících skříní nebo míst pro měření bludných proudů.</t>
  </si>
  <si>
    <t>333325</t>
  </si>
  <si>
    <t>MOSTNÍ OPĚRY A KŘÍDLA ZE ŽELEZOVÉHO BETONU DO C30/37</t>
  </si>
  <si>
    <t>dříky opěr + křídla z betonu C30/37 XF2, vč. izolačních nátěrů (1xNp + 2xNa)</t>
  </si>
  <si>
    <t>křídlo 1L a 1P:2*0,55*15,72=17,292 [A] 
křídlo 2L a 2P:2*0,55*15,88=17,468 [B] 
konzoly pro přechodové desky:2*8,5*0,0812=1,380 [C] 
A+B+C=36,140 [D]</t>
  </si>
  <si>
    <t>333365</t>
  </si>
  <si>
    <t>VÝZTUŽ MOSTNÍCH OPĚR A KŘÍDEL Z OCELI 10505, B500B</t>
  </si>
  <si>
    <t>Výztuž opěr a křídel, parametrická spotřeba 180 kg/m3.</t>
  </si>
  <si>
    <t>dle pol. 333325:0,18*36,14=6,505 [A]</t>
  </si>
  <si>
    <t>389325</t>
  </si>
  <si>
    <t>MOSTNÍ RÁMOVÉ KONSTRUKCE ZE ŽELEZOBETONU C30/37</t>
  </si>
  <si>
    <t>ŽB rám z betonu C30/37 XF2, vč. bednění a skruže.</t>
  </si>
  <si>
    <t>OP1 po pracovní spáru:0,6*3,5*9,6=20,160 [A] 
OP2 po pracovní spáru:0,6*3,535*9,6=20,362 [B] 
náběhy NK:0,5*2*9,6*0,3*2,0=5,760 [C] 
příčel:6,8*4,258=28,954 [D] 
nad pracovní sparou opěr:2*0,6*0,8*9,6=9,216 [E] 
A+B+C+D+E=84,452 [F]</t>
  </si>
  <si>
    <t>389365</t>
  </si>
  <si>
    <t>VÝZTUŽ MOSTNÍ RÁMOVÉ KONSTRUKCE Z OCELI 10505, B500B</t>
  </si>
  <si>
    <t>Výztuž příčle, parametrická spotřeba 180 kg/m3</t>
  </si>
  <si>
    <t>0,18*84,452=15,201 [A]</t>
  </si>
  <si>
    <t>420324</t>
  </si>
  <si>
    <t>PŘECHODOVÉ DESKY MOSTNÍCH OPĚR ZE ŽELEZOBETONU C25/30</t>
  </si>
  <si>
    <t>Přechodové desky z betonu C25/30 XF1.</t>
  </si>
  <si>
    <t>OP1 a OP2:2*8,5*0,3*4,5=22,950 [A]</t>
  </si>
  <si>
    <t>420365</t>
  </si>
  <si>
    <t>VÝZTUŽ PŘECHODOVÝCH DESEK MOSTNÍCH OPĚR Z OCELI 10505, B500B</t>
  </si>
  <si>
    <t>Výztuž příčle, parametrická spotřeba 150 kg/m3.</t>
  </si>
  <si>
    <t>dle pol. 420324:0,15*22,95=3,443 [A]</t>
  </si>
  <si>
    <t>434125</t>
  </si>
  <si>
    <t>SCHODIŠŤOVÉ STUPNĚ, Z DÍLCŮ ŽELEZOBETON DO C30/37</t>
  </si>
  <si>
    <t>Revizní schodiště napravo z betonu C30/37 XF2 u OP1 a OP2.</t>
  </si>
  <si>
    <t>OP1:21*0,75*0,2*0,5=1,575 [A] 
OP2:21*0,75*0,2*0,5=1,575 [B] 
A+B=3,150 [C]</t>
  </si>
  <si>
    <t>- dodání dílce požadovaného tvaru a vlastností, jeho skladování, doprava a osazení do definitivní polohy, včetně komplexní technologie výroby a montáže dílců, ošetření a ochrana dílců, 
- u dílců železobetonových a předpjatých veškerá výztuž, případně i tuhé kovové prvky a závěsná oka, 
- úpravy a zařízení pro uložení a transport dílce, 
- veškeré požadované úpravy dílců, včetně doplňkových konstrukcí a vybavení, 
- sestavení dílce na stavbě včetně montážních zařízení, plošin a prahů a pod., 
- výplň, těsnění a tmelení spár a spojů, 
- očištění a ošetření úložných ploch, 
- zednické výpomoce pro montáž dílců, 
- označení dílce výrobním štítkem nebo jiným způsobem, 
- úpravy dílce pro dodržení požadované přesnosti jeho osazení, včetně případných měření, 
- veškerá zařízení pro zajištění stability v každém okamžiku,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</si>
  <si>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</si>
  <si>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</si>
  <si>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Beton C12/15n X0, pod základy, rub. drenáž</t>
  </si>
  <si>
    <t>rub. drenáž OP1+OP2:2*0,3*0,935*8,5=4,769 [A] 
pod základem OP1+OP2:2*2,7*0,15*11,1=8,991 [B] 
pod schodišti:0,75*6,4*0,2*2=1,920 [C] 
pod přechodovými deskami:2*8,5*4,65*0,1=7,905 [D] 
A+B+C+D=23,585 [E]</t>
  </si>
  <si>
    <t>45152</t>
  </si>
  <si>
    <t>PODKLADNÍ A VÝPLŇOVÉ VRSTVY Z KAMENIVA DRCENÉHO</t>
  </si>
  <si>
    <t>zásyp rub. drenáže z drenážním obsypem.</t>
  </si>
  <si>
    <t>OP1 a OP2:2*0,3*0,3*8,5=1,530 [A]</t>
  </si>
  <si>
    <t>položka zahrnuje dodávku předepsaného kameniva, mimostaveništní a vnitrostaveništní dopravu a jeho uložení 
není-li v zadávací dokumentaci uvedeno jinak, jedná se o nakupovaný materiál</t>
  </si>
  <si>
    <t>46321</t>
  </si>
  <si>
    <t>ROVNANINA Z LOMOVÉHO KAMENE</t>
  </si>
  <si>
    <t>Pružný kamenný zához, z kamenů 200-500 kg, bez betonového lože, bez spárování. Vyklínované.</t>
  </si>
  <si>
    <t>koryto délky 5,0 před a za mostem:2*6,8*0,3*5,0=20,400 [A]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</si>
  <si>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</si>
  <si>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Zpevnění z lom. kam. tl. 200 mm, beton tl. 200 mm vč. spárování proti CHRL (pod mostem) 
svahy koryta jsou zpevněny kamenem do betonu.</t>
  </si>
  <si>
    <t>koryto:6,8*0,4*12,8=34,816 [A] 
Podél křídla 1L + odláždění za křídly:0,25*0,4*6,35+1,25*0,4*2,55=1,910 [B] 
Podél křídla 1P + odláždění za křídly:0,25*0,5*6,35+1,5*0,4*2,65=2,384 [C] 
Podél křídla 2L + odláždění za křídly:0,5*0,4*6,55+0,9*0,4*2,4=2,174 [D] 
Podél křídla 2P + odláždění za křídly:0,25*0,4*6,55+1,5*0,4*1,9=1,795 [E] 
vývařiště skluzu vpravo před mostem:1,5*0,4*1,05=0,630 [F] 
A+B+C+D+E+F=43,709 [G]</t>
  </si>
  <si>
    <t>Podélné a příčné patní prahy z betonu C25/30 XF3.</t>
  </si>
  <si>
    <t>podél zpevnění koryta:2*0,5*0,8*12,6=10,080 [A] 
nátok a výtok:2*0,5*0,8*6,8=5,440 [B] 
A+B=15,520 [C]</t>
  </si>
  <si>
    <t>1. vrstva ŠDA fr. 0/63 tl. 200 mm</t>
  </si>
  <si>
    <t>Před mostem:8,8*7,85=69,080 [A] 
Za mostem:8,8*7,95=69,960 [B] 
A+B=139,040 [C]</t>
  </si>
  <si>
    <t>2. vrstva ŠDA fr. 0/63 tl. 200 mm</t>
  </si>
  <si>
    <t>Před mostem:8,9*7,35=65,415 [A] 
Za mostem:8,9*7,45=66,305 [B] 
A+B=131,720 [C]</t>
  </si>
  <si>
    <t>56343</t>
  </si>
  <si>
    <t>VOZOVKOVÉ VRSTVY ZE ŠTĚRKOPÍSKU TL. DO 150MM</t>
  </si>
  <si>
    <t>Těsnící vrstva. Ochrana těsnící folie v přechodových oblastech mostu. 2 x 150 mm, frakce 0-4 mm.</t>
  </si>
  <si>
    <t>Přechodová oblast OP1:2*3,5*8,5=59,500 [A] 
Přechodová oblast OP2:2*3,5*8,5=59,500 [B] 
A+B=119,000 [C]</t>
  </si>
  <si>
    <t>572121</t>
  </si>
  <si>
    <t>INFILTRAČNÍ POSTŘIK ASFALTOVÝ DO 1,0KG/M2</t>
  </si>
  <si>
    <t>Na 2. vrstvě štěrkodrti, 1.0 kg/m2 .</t>
  </si>
  <si>
    <t>Před mostem:8,7*8,35=72,645 [A] 
Za mostem:8,7*8,45=73,515 [B] 
A+B=146,160 [C]</t>
  </si>
  <si>
    <t>Pod ložní vrstvou, 0.5 kg/m2 .</t>
  </si>
  <si>
    <t>Před mostem:8,6*8,85=76,110 [A] 
Na mostě:8,5*8,325=70,763 [B] 
Za mostem:8,6*8,95=76,970 [C] 
A+B+C=223,843 [D]</t>
  </si>
  <si>
    <t>Pod obrusnou vrstvou, 0.25 kg/m2 .</t>
  </si>
  <si>
    <t>Před mostem:8,5*8,85=75,225 [A] 
Na mostě:8,5*8,325=70,763 [B] 
Za mostem:8,5*8,95=76,075 [C] 
A+B+C=222,063 [D]</t>
  </si>
  <si>
    <t>Obrusná vrstva z ACO 11S.</t>
  </si>
  <si>
    <t>Ložná vrstva z ACL 16S.</t>
  </si>
  <si>
    <t>Ložná vrstva z ACP 22S.</t>
  </si>
  <si>
    <t>46</t>
  </si>
  <si>
    <t>575C43</t>
  </si>
  <si>
    <t>LITÝ ASFALT MA IV (OCHRANA MOSTNÍ IZOLACE) 11 TL. 35MM</t>
  </si>
  <si>
    <t>Ochrana izolace z MA 11 IV na mostě a 1m přetažená na přechodové desky.</t>
  </si>
  <si>
    <t>na mostě:8,5*(8,325+2*(1,0+0,25))=92,013 [A]</t>
  </si>
  <si>
    <t>47</t>
  </si>
  <si>
    <t>58920</t>
  </si>
  <si>
    <t>VÝPLŇ SPAR MODIFIKOVANÝM ASFALTEM</t>
  </si>
  <si>
    <t>Výplň spáry vozovka - římsa s předtěsněním.</t>
  </si>
  <si>
    <t>levá římsa:19,0=19,000 [A] 
pravá římsa:19,0=19,000 [B] 
A+B=38,000 [C]</t>
  </si>
  <si>
    <t>položka zahrnuje: 
- dodávku předepsaného materiálu 
- vyčištění a výplň spar tímto materiálem</t>
  </si>
  <si>
    <t>48</t>
  </si>
  <si>
    <t>58950</t>
  </si>
  <si>
    <t>VÝPLŇ SPAR PRYŽOVOU VLOŽKOU</t>
  </si>
  <si>
    <t>49</t>
  </si>
  <si>
    <t>711112</t>
  </si>
  <si>
    <t>IZOLACE BĚŽNÝCH KONSTRUKCÍ PROTI ZEMNÍ VLHKOSTI ASFALTOVÝMI PÁSY</t>
  </si>
  <si>
    <t>Izolace spodní stavby, přetažení 0.5 m na křídla.</t>
  </si>
  <si>
    <t>rub OP1:4,70*8,5=39,950 [A] 
rub OP2:4,74*8,5=40,290 [B] 
křídlo 1L+1P:2*0,5*3,5=3,500 [C] 
křídlo 2L+2P:2*0,5*3,55=3,550 [D] 
A+B+C+D=87,290 [E]</t>
  </si>
  <si>
    <t>50</t>
  </si>
  <si>
    <t>711442</t>
  </si>
  <si>
    <t>IZOLACE MOSTOVEK CELOPLOŠNÁ ASFALTOVÝMI PÁSY S PEČETÍCÍ VRSTVOU</t>
  </si>
  <si>
    <t>NAIP tl. 5 mm, vlastnosti viz TZ.</t>
  </si>
  <si>
    <t>horní povrch NK:8,5*8,325=70,763 [A] 
horní povrch přechodové desky:2*8,5*5,05=85,850 [B] 
horní povrch křídel: 4*0,55*5,34=11,748 [C] 
A+B+C=168,361 [D]</t>
  </si>
  <si>
    <t>položka zahrnuje: 
- dodání  předepsaného izolačního materiálu 
- očištění a ošetření podkladu, zadávací dokumentace může zahrnout i případné vyspravení 
- zřízení izolace jako kompletního povlaku, případně komplet. soustavy nebo systému podle příslušného  technolog. předpisu 
- zřízení izolace i jednotlivých vrstev po etapách, včetně pracovních spár a spojů 
- úprava u okrajů, rohů, hran, dilatačních i pracovních spojů, kotev, obrubníků, dilatačních zařízení, odvodnění, otvorů, neizolovaných míst a pod. 
- zajištění odvodnění povrchu izolace, včetně odvodnění nejnižších míst, pokud dokumentace pro zadání stavby nestanoví jinak 
- ochrana izolace do doby zřízení definitivní ochranné vrstvy nebo konstrukce 
- úprava, očištění a ošetření prostoru kolem izolace 
- provedení požadovaných zkoušek 
- nezahrnuje ochranné vrstvy, např. litý asfalt, asfaltový beton 
v této položce se vykáže i izolace rámových konstrukcí (mosty, propusty, kolektory)</t>
  </si>
  <si>
    <t>51</t>
  </si>
  <si>
    <t>711502</t>
  </si>
  <si>
    <t>OCHRANA IZOLACE NA POVRCHU ASFALTOVÝMI PÁSY</t>
  </si>
  <si>
    <t>Ochrana izolace pod římsami s hliníkovou vložkou.</t>
  </si>
  <si>
    <t>levá římsa:0,87*19,0=16,530 [A] 
pravá římsa:0,87*19,0=16,530 [B] 
horní povrch křídel:4*0,55*5,34=11,748 [C] 
A+B+C=44,808 [D]</t>
  </si>
  <si>
    <t>položka zahrnuje: 
- dodání  předepsaného ochranného materiálu 
- zřízení ochrany izolace</t>
  </si>
  <si>
    <t>52</t>
  </si>
  <si>
    <t>711509</t>
  </si>
  <si>
    <t>OCHRANA IZOLACE NA POVRCHU TEXTILIÍ</t>
  </si>
  <si>
    <t>Ochrana izolace, vykázáno bez přesahů, rubové plochy - 2x300 g/m2, lícové plochy - 1x300 g/m2, horní povrch přechodových desek 2x300 g/m2.</t>
  </si>
  <si>
    <t>rubové plochy dle pol. 711112:2*87,29=174,580 [A] 
rub základu OP1 a OP2:1*0,75*10,8=8,100 [B] 
boky základů:1*4*2,44*0,75=7,320 [C] 
líc OP1: 1*1*2,2*10,8=23,760 [D] 
líc OP2: 1*1*2,2*10,8=23,760 [E] 
Líc křídel u OP1:1*7,18=7,180 [F] 
Líc křídel u OP2:1*6,99=6,990 [G] 
horní povrch přechodových desek:2*2*8,5*(4,5+0,25+0,3)=171,700 [H] 
A+B+C+D+E+F+G+H=423,390 [I]</t>
  </si>
  <si>
    <t>53</t>
  </si>
  <si>
    <t>78382</t>
  </si>
  <si>
    <t>NÁTĚRY BETON KONSTR TYP S2 (OS-B)</t>
  </si>
  <si>
    <t>Nátěr horního povrchu říms a boku NK 100 mm za okapní ozub.</t>
  </si>
  <si>
    <t>boky NK:2*0,82*7,11=11,660 [A] 
horní povrch říms:2*0,52*19,0=19,760 [B] 
A+B=31,420 [C]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</si>
  <si>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</si>
  <si>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54</t>
  </si>
  <si>
    <t>78383</t>
  </si>
  <si>
    <t>NÁTĚRY BETON KONSTR TYP S4 (OS-C)</t>
  </si>
  <si>
    <t>Nátěr obrub říms.</t>
  </si>
  <si>
    <t>levá římsa:0,3*19,0=5,700 [A] 
pravá římsa:0,3*19,0=5,700 [B] 
A+B=11,400 [C]</t>
  </si>
  <si>
    <t>55</t>
  </si>
  <si>
    <t>87434</t>
  </si>
  <si>
    <t>POTRUBÍ Z TRUB PLASTOVÝCH ODPADNÍCH DN DO 200MM</t>
  </si>
  <si>
    <t>Prostupy pro rubovou drenáž skrz křídla, DN200-SN8</t>
  </si>
  <si>
    <t>Rubová drenáž:2*0,55=1,100 [A]</t>
  </si>
  <si>
    <t>56</t>
  </si>
  <si>
    <t>Silniční svodidlo s úrovní zadržení H1 před a za mostem.</t>
  </si>
  <si>
    <t>před mostem vlevo:70,5=70,500 [A] 
za mostem vlevo:37,0=37,000 [B] 
před mostem vpravo:24,0=24,000 [C] 
za mostem vpravo:37,0=37,000 [D] 
A+B+C+D=168,500 [E]</t>
  </si>
  <si>
    <t>57</t>
  </si>
  <si>
    <t>9117C1</t>
  </si>
  <si>
    <t>SVOD OCEL ZÁBRADEL ÚROVEŇ ZADRŽ H2 - DODÁVKA A MONTÁŽ</t>
  </si>
  <si>
    <t>Zábradlelní svodidlo se svislou výplní na mostě vč. kotvení a podlití.</t>
  </si>
  <si>
    <t>položka zahrnuje: 
- kompletní dodávku všech dílů ocelového svodidla s předepsanou povrchovou úpravou včetně spojovacích a diltačních prvků 
- montáž a osazení svodidla, kotvení, t.j. kotevní desky, šrouby z nerez oceli, vrty a zálivku, pokud zadávací dokumentace nestanoví jinak, případné nivelační hmoty pod kotevní desky 
- přechod na jiný typ svodidla nebo přes mostní závěr 
- ochranu proti bludným proudům a vývody pro jejich měření 
nezahrnuje odrazky nebo retroreflexní fólie</t>
  </si>
  <si>
    <t>58</t>
  </si>
  <si>
    <t>Modré směrové sloupky.</t>
  </si>
  <si>
    <t>59</t>
  </si>
  <si>
    <t>91355</t>
  </si>
  <si>
    <t>EVIDENČNÍ ČÍSLO MOSTU</t>
  </si>
  <si>
    <t>Letopočet výstavby vlysem do betonu.</t>
  </si>
  <si>
    <t>položka zahrnuje štítek s evidenčním číslem mostu, sloupek dopravní značky včetně osazení a nutných zemních prací a zabetonování</t>
  </si>
  <si>
    <t>60</t>
  </si>
  <si>
    <t>2 x evidenční číslo mostu 
2 x název vodoteče</t>
  </si>
  <si>
    <t>61</t>
  </si>
  <si>
    <t>917223</t>
  </si>
  <si>
    <t>SILNIČNÍ A CHODNÍKOVÉ OBRUBY Z BETONOVÝCH OBRUBNÍKŮ ŠÍŘ 100MM</t>
  </si>
  <si>
    <t>Betonové obrubníky 100/200 mm, vč. betonového lože C16/20.</t>
  </si>
  <si>
    <t>křídlo 1L: 1.5+2.65+6.35=10,500 [A] 
křídlo 1P: 1.5+1.5+2.0+6.65*2=18,300 [B] 
křídlo 2L: 1.0+2.5+6.55=10,050 [C] 
křídlo 2P: 1.6+2.0+6.65*2=16,900 [D] 
A+B+C+D=55,750 [E]</t>
  </si>
  <si>
    <t>Položka zahrnuje: 
dodání a pokládku betonových obrubníků o rozměrech předepsaných zadávací dokumentací 
betonové lože i boční betonovou opěrku.</t>
  </si>
  <si>
    <t>62</t>
  </si>
  <si>
    <t>917224</t>
  </si>
  <si>
    <t>SILNIČNÍ A CHODNÍKOVÉ OBRUBY Z BETONOVÝCH OBRUBNÍKŮ ŠÍŘ 150MM</t>
  </si>
  <si>
    <t>Silniční obruby 150/250 mm, vč. klínových a snížených, vč. betonového lože C16/20.</t>
  </si>
  <si>
    <t>křídlo 1L:2,65=2,650 [A] 
křídlo 1P:2,75=2,750 [B] 
křídlo 2L:2,5=2,500 [C] 
křídlo 2P:2,0=2,000 [D] 
A+B+C+D=9,900 [E]</t>
  </si>
  <si>
    <t>63</t>
  </si>
  <si>
    <t>Na rubu rámu 40 x 20 mm.</t>
  </si>
  <si>
    <t>Nad rubem OP1:8,62=8,620 [A] 
Nad rubem OP2:8,62=8,620 [B] 
A+B=17,240 [C]</t>
  </si>
  <si>
    <t>64</t>
  </si>
  <si>
    <t>Těsnění podél silničních obrubníků (obrusná+ložná vrstva). Viz TZ str. 15.</t>
  </si>
  <si>
    <t>levá strana:2*5,15=10,300 [A] 
pravá strana:2*4,75=9,500 [B] 
A+B=19,800 [C]</t>
  </si>
  <si>
    <t>65</t>
  </si>
  <si>
    <t>931326</t>
  </si>
  <si>
    <t>TĚSNĚNÍ DILATAČ SPAR ASF ZÁLIVKOU MODIFIK PRŮŘ DO 800MM2</t>
  </si>
  <si>
    <t>Výplně naříznutí nad rubem rámu.</t>
  </si>
  <si>
    <t>dle pol. 919111:17,24=17,240 [A]</t>
  </si>
  <si>
    <t>66</t>
  </si>
  <si>
    <t>935212</t>
  </si>
  <si>
    <t>PŘÍKOPOVÉ ŽLABY Z BETON TVÁRNIC ŠÍŘ DO 600MM DO BETONU TL 100MM</t>
  </si>
  <si>
    <t>Betonové žlaby š. 600 mm do betonu tl. 100 mm.</t>
  </si>
  <si>
    <t>skluz vlevo před mostem:6,3=6,300 [A] 
skluz vlevo za mostem:8,8=8,800 [B] 
skluz vpravo před mostem:4,0=4,000 [C] 
A+B+C=19,100 [D]</t>
  </si>
  <si>
    <t>položka zahrnuje: 
- dodávku a uložení příkopových tvárnic předepsaného rozměru a kvality 
- dodání a rozprostření lože z předepsaného materiálu v předepsané kvalitěa v předepsané tloušťce 
- veškerou manipulaci s materiálem, vnitrostaveništní i mimostaveništní dopravu 
- ukončení, patky, spárování 
- měří se v metrech běžných délky osy žlabu</t>
  </si>
  <si>
    <t>67</t>
  </si>
  <si>
    <t>936541</t>
  </si>
  <si>
    <t>MOSTNÍ ODVODŇOVACÍ TRUBKA (POVRCHŮ IZOLACE) Z NEREZ OCELI</t>
  </si>
  <si>
    <t>DN 50, vč. svodu délky 0.8 m pro každou trubku.</t>
  </si>
  <si>
    <t>položka zahrnuje: 
- výrobní dokumentaci (včetně technologického předpisu) 
- dodání kompletní odvodňovací soupravy z předepsaného materiálu, včetně všech montážních a přepravních úprav a zařízení 
- dodání spojovacího, kotevního a těsnícího materiálu 
- úprava a příprava úložného prostoru, včetně kotevních prvků, jejich očištění a ošetření 
- zřízení kompletní odvodňovací soupravy, dle příslušného technologického předpisu, včetně všech výškových a směrových úprav 
- zřízení odvodňovací soupravy po etapách, včetně pracovních spar a spojů 
- prodloužení  odpadní trouby pod spodní líc nosné konstr. nebo zaústěním odvodňovače do dalšího odvodňovacího zařízení 
- úprava odvod. soupravy na styku s ostatními konstrukcemi a zařízeními (u obrubníku, podél vozovek, napojení izolací a pod.) 
- ochrana odvodňovací soupravy do doby provedení definitivního stavu, veškeré provizorní úpravy a opatření 
- konečné  úpravy odvodňovací soupravy jako povrchové povlaky, zálivky, které  nejsou součástí jiných konstr., vyčištění, tmelení, těsnění, výplň spar a pod. 
- úprava, očištění a ošetření prostoru kolem odvodňovací soupravy 
- opatření odvodňovače znakem výrobce a typovým číslem 
- provedení odborné prohlídky, je-li požadována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</si>
</sst>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0+I10+I14+I18+I22+I26+I30+I34+I38+I42+I46+I50+I54+I58+I62</f>
      </c>
      <c>
        <f>0+O10+O14+O18+O22+O26+O30+O34+O38+O42+O46+O50+O54+O58+O62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30</v>
      </c>
      <c s="23" t="s">
        <v>74</v>
      </c>
      <c s="18" t="s">
        <v>64</v>
      </c>
      <c s="24" t="s">
        <v>75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76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25.5">
      <c r="A38" s="18" t="s">
        <v>38</v>
      </c>
      <c s="23" t="s">
        <v>79</v>
      </c>
      <c s="23" t="s">
        <v>80</v>
      </c>
      <c s="18" t="s">
        <v>64</v>
      </c>
      <c s="24" t="s">
        <v>81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82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83</v>
      </c>
      <c s="18" t="s">
        <v>64</v>
      </c>
      <c s="24" t="s">
        <v>84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35</v>
      </c>
      <c s="23" t="s">
        <v>85</v>
      </c>
      <c s="18" t="s">
        <v>64</v>
      </c>
      <c s="24" t="s">
        <v>86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87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88</v>
      </c>
      <c s="23" t="s">
        <v>89</v>
      </c>
      <c s="18" t="s">
        <v>64</v>
      </c>
      <c s="24" t="s">
        <v>90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91</v>
      </c>
      <c s="23" t="s">
        <v>92</v>
      </c>
      <c s="18" t="s">
        <v>64</v>
      </c>
      <c s="24" t="s">
        <v>93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25.5">
      <c r="A58" s="18" t="s">
        <v>38</v>
      </c>
      <c s="23" t="s">
        <v>94</v>
      </c>
      <c s="23" t="s">
        <v>95</v>
      </c>
      <c s="18" t="s">
        <v>64</v>
      </c>
      <c s="24" t="s">
        <v>96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  <row r="62" spans="1:16" ht="12.75">
      <c r="A62" s="18" t="s">
        <v>38</v>
      </c>
      <c s="23" t="s">
        <v>97</v>
      </c>
      <c s="23" t="s">
        <v>98</v>
      </c>
      <c s="18" t="s">
        <v>64</v>
      </c>
      <c s="24" t="s">
        <v>99</v>
      </c>
      <c s="25" t="s">
        <v>42</v>
      </c>
      <c s="26">
        <v>1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40</v>
      </c>
    </row>
    <row r="64" spans="1:5" ht="12.75">
      <c r="A64" s="30" t="s">
        <v>45</v>
      </c>
      <c r="E64" s="31" t="s">
        <v>40</v>
      </c>
    </row>
    <row r="65" spans="1:5" ht="12.75">
      <c r="A65" t="s">
        <v>46</v>
      </c>
      <c r="E6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0+O8+O21+O38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100</v>
      </c>
      <c s="32">
        <f>0+I8+I21+I38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100</v>
      </c>
      <c s="5"/>
      <c s="14" t="s">
        <v>101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642.862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106</v>
      </c>
    </row>
    <row r="11" spans="1:5" ht="38.25">
      <c r="A11" s="30" t="s">
        <v>45</v>
      </c>
      <c r="E11" s="31" t="s">
        <v>107</v>
      </c>
    </row>
    <row r="12" spans="1:5" ht="25.5">
      <c r="A12" t="s">
        <v>46</v>
      </c>
      <c r="E12" s="29" t="s">
        <v>108</v>
      </c>
    </row>
    <row r="13" spans="1:16" ht="12.75">
      <c r="A13" s="18" t="s">
        <v>38</v>
      </c>
      <c s="23" t="s">
        <v>16</v>
      </c>
      <c s="23" t="s">
        <v>102</v>
      </c>
      <c s="18" t="s">
        <v>109</v>
      </c>
      <c s="24" t="s">
        <v>104</v>
      </c>
      <c s="25" t="s">
        <v>105</v>
      </c>
      <c s="26">
        <v>139.78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110</v>
      </c>
    </row>
    <row r="15" spans="1:5" ht="38.25">
      <c r="A15" s="30" t="s">
        <v>45</v>
      </c>
      <c r="E15" s="31" t="s">
        <v>111</v>
      </c>
    </row>
    <row r="16" spans="1:5" ht="25.5">
      <c r="A16" t="s">
        <v>46</v>
      </c>
      <c r="E16" s="29" t="s">
        <v>108</v>
      </c>
    </row>
    <row r="17" spans="1:16" ht="12.75">
      <c r="A17" s="18" t="s">
        <v>38</v>
      </c>
      <c s="23" t="s">
        <v>15</v>
      </c>
      <c s="23" t="s">
        <v>112</v>
      </c>
      <c s="18" t="s">
        <v>40</v>
      </c>
      <c s="24" t="s">
        <v>113</v>
      </c>
      <c s="25" t="s">
        <v>105</v>
      </c>
      <c s="26">
        <v>21.811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114</v>
      </c>
    </row>
    <row r="20" spans="1:5" ht="25.5">
      <c r="A20" t="s">
        <v>46</v>
      </c>
      <c r="E20" s="29" t="s">
        <v>108</v>
      </c>
    </row>
    <row r="21" spans="1:18" ht="12.75" customHeight="1">
      <c r="A21" s="5" t="s">
        <v>36</v>
      </c>
      <c s="5"/>
      <c s="35" t="s">
        <v>22</v>
      </c>
      <c s="5"/>
      <c s="21" t="s">
        <v>115</v>
      </c>
      <c s="5"/>
      <c s="5"/>
      <c s="5"/>
      <c s="36">
        <f>0+Q21</f>
      </c>
      <c r="O21">
        <f>0+R21</f>
      </c>
      <c r="Q21">
        <f>0+I22+I26+I30+I34</f>
      </c>
      <c>
        <f>0+O22+O26+O30+O34</f>
      </c>
    </row>
    <row r="22" spans="1:16" ht="12.75">
      <c r="A22" s="18" t="s">
        <v>38</v>
      </c>
      <c s="23" t="s">
        <v>26</v>
      </c>
      <c s="23" t="s">
        <v>116</v>
      </c>
      <c s="18" t="s">
        <v>40</v>
      </c>
      <c s="24" t="s">
        <v>117</v>
      </c>
      <c s="25" t="s">
        <v>118</v>
      </c>
      <c s="26">
        <v>35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119</v>
      </c>
    </row>
    <row r="24" spans="1:5" ht="12.75">
      <c r="A24" s="30" t="s">
        <v>45</v>
      </c>
      <c r="E24" s="31" t="s">
        <v>120</v>
      </c>
    </row>
    <row r="25" spans="1:5" ht="38.25">
      <c r="A25" t="s">
        <v>46</v>
      </c>
      <c r="E25" s="29" t="s">
        <v>121</v>
      </c>
    </row>
    <row r="26" spans="1:16" ht="25.5">
      <c r="A26" s="18" t="s">
        <v>38</v>
      </c>
      <c s="23" t="s">
        <v>28</v>
      </c>
      <c s="23" t="s">
        <v>122</v>
      </c>
      <c s="18" t="s">
        <v>40</v>
      </c>
      <c s="24" t="s">
        <v>123</v>
      </c>
      <c s="25" t="s">
        <v>124</v>
      </c>
      <c s="26">
        <v>30.98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125</v>
      </c>
    </row>
    <row r="28" spans="1:5" ht="12.75">
      <c r="A28" s="30" t="s">
        <v>45</v>
      </c>
      <c r="E28" s="31" t="s">
        <v>126</v>
      </c>
    </row>
    <row r="29" spans="1:5" ht="63.75">
      <c r="A29" t="s">
        <v>46</v>
      </c>
      <c r="E29" s="29" t="s">
        <v>127</v>
      </c>
    </row>
    <row r="30" spans="1:16" ht="12.75">
      <c r="A30" s="18" t="s">
        <v>38</v>
      </c>
      <c s="23" t="s">
        <v>30</v>
      </c>
      <c s="23" t="s">
        <v>128</v>
      </c>
      <c s="18" t="s">
        <v>40</v>
      </c>
      <c s="24" t="s">
        <v>129</v>
      </c>
      <c s="25" t="s">
        <v>124</v>
      </c>
      <c s="26">
        <v>9.914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130</v>
      </c>
    </row>
    <row r="32" spans="1:5" ht="12.75">
      <c r="A32" s="30" t="s">
        <v>45</v>
      </c>
      <c r="E32" s="31" t="s">
        <v>131</v>
      </c>
    </row>
    <row r="33" spans="1:5" ht="63.75">
      <c r="A33" t="s">
        <v>46</v>
      </c>
      <c r="E33" s="29" t="s">
        <v>127</v>
      </c>
    </row>
    <row r="34" spans="1:16" ht="12.75">
      <c r="A34" s="18" t="s">
        <v>38</v>
      </c>
      <c s="23" t="s">
        <v>76</v>
      </c>
      <c s="23" t="s">
        <v>132</v>
      </c>
      <c s="18" t="s">
        <v>40</v>
      </c>
      <c s="24" t="s">
        <v>133</v>
      </c>
      <c s="25" t="s">
        <v>124</v>
      </c>
      <c s="26">
        <v>292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134</v>
      </c>
    </row>
    <row r="36" spans="1:5" ht="38.25">
      <c r="A36" s="30" t="s">
        <v>45</v>
      </c>
      <c r="E36" s="31" t="s">
        <v>135</v>
      </c>
    </row>
    <row r="37" spans="1:5" ht="318.75">
      <c r="A37" t="s">
        <v>46</v>
      </c>
      <c r="E37" s="29" t="s">
        <v>136</v>
      </c>
    </row>
    <row r="38" spans="1:18" ht="12.75" customHeight="1">
      <c r="A38" s="5" t="s">
        <v>36</v>
      </c>
      <c s="5"/>
      <c s="35" t="s">
        <v>33</v>
      </c>
      <c s="5"/>
      <c s="21" t="s">
        <v>137</v>
      </c>
      <c s="5"/>
      <c s="5"/>
      <c s="5"/>
      <c s="36">
        <f>0+Q38</f>
      </c>
      <c r="O38">
        <f>0+R38</f>
      </c>
      <c r="Q38">
        <f>0+I39+I43+I47</f>
      </c>
      <c>
        <f>0+O39+O43+O47</f>
      </c>
    </row>
    <row r="39" spans="1:16" ht="12.75">
      <c r="A39" s="18" t="s">
        <v>38</v>
      </c>
      <c s="23" t="s">
        <v>79</v>
      </c>
      <c s="23" t="s">
        <v>138</v>
      </c>
      <c s="18" t="s">
        <v>40</v>
      </c>
      <c s="24" t="s">
        <v>139</v>
      </c>
      <c s="25" t="s">
        <v>140</v>
      </c>
      <c s="26">
        <v>7.8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25.5">
      <c r="A40" s="28" t="s">
        <v>43</v>
      </c>
      <c r="E40" s="29" t="s">
        <v>141</v>
      </c>
    </row>
    <row r="41" spans="1:5" ht="38.25">
      <c r="A41" s="30" t="s">
        <v>45</v>
      </c>
      <c r="E41" s="31" t="s">
        <v>142</v>
      </c>
    </row>
    <row r="42" spans="1:5" ht="38.25">
      <c r="A42" t="s">
        <v>46</v>
      </c>
      <c r="E42" s="29" t="s">
        <v>143</v>
      </c>
    </row>
    <row r="43" spans="1:16" ht="12.75">
      <c r="A43" s="18" t="s">
        <v>38</v>
      </c>
      <c s="23" t="s">
        <v>33</v>
      </c>
      <c s="23" t="s">
        <v>144</v>
      </c>
      <c s="18" t="s">
        <v>40</v>
      </c>
      <c s="24" t="s">
        <v>145</v>
      </c>
      <c s="25" t="s">
        <v>124</v>
      </c>
      <c s="26">
        <v>44.5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146</v>
      </c>
    </row>
    <row r="45" spans="1:5" ht="12.75">
      <c r="A45" s="30" t="s">
        <v>45</v>
      </c>
      <c r="E45" s="31" t="s">
        <v>147</v>
      </c>
    </row>
    <row r="46" spans="1:5" ht="102">
      <c r="A46" t="s">
        <v>46</v>
      </c>
      <c r="E46" s="29" t="s">
        <v>148</v>
      </c>
    </row>
    <row r="47" spans="1:16" ht="12.75">
      <c r="A47" s="18" t="s">
        <v>38</v>
      </c>
      <c s="23" t="s">
        <v>35</v>
      </c>
      <c s="23" t="s">
        <v>149</v>
      </c>
      <c s="18" t="s">
        <v>40</v>
      </c>
      <c s="24" t="s">
        <v>150</v>
      </c>
      <c s="25" t="s">
        <v>124</v>
      </c>
      <c s="26">
        <v>6.6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151</v>
      </c>
    </row>
    <row r="49" spans="1:5" ht="38.25">
      <c r="A49" s="30" t="s">
        <v>45</v>
      </c>
      <c r="E49" s="31" t="s">
        <v>152</v>
      </c>
    </row>
    <row r="50" spans="1:5" ht="102">
      <c r="A50" t="s">
        <v>46</v>
      </c>
      <c r="E50" s="29" t="s">
        <v>148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0+O8+O21+O34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153</v>
      </c>
      <c s="32">
        <f>0+I8+I21+I34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153</v>
      </c>
      <c s="5"/>
      <c s="14" t="s">
        <v>154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1485.167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38.25">
      <c r="A10" s="28" t="s">
        <v>43</v>
      </c>
      <c r="E10" s="29" t="s">
        <v>155</v>
      </c>
    </row>
    <row r="11" spans="1:5" ht="38.25">
      <c r="A11" s="30" t="s">
        <v>45</v>
      </c>
      <c r="E11" s="31" t="s">
        <v>156</v>
      </c>
    </row>
    <row r="12" spans="1:5" ht="25.5">
      <c r="A12" t="s">
        <v>46</v>
      </c>
      <c r="E12" s="29" t="s">
        <v>108</v>
      </c>
    </row>
    <row r="13" spans="1:16" ht="12.75">
      <c r="A13" s="18" t="s">
        <v>38</v>
      </c>
      <c s="23" t="s">
        <v>16</v>
      </c>
      <c s="23" t="s">
        <v>102</v>
      </c>
      <c s="18" t="s">
        <v>109</v>
      </c>
      <c s="24" t="s">
        <v>104</v>
      </c>
      <c s="25" t="s">
        <v>105</v>
      </c>
      <c s="26">
        <v>293.726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110</v>
      </c>
    </row>
    <row r="15" spans="1:5" ht="38.25">
      <c r="A15" s="30" t="s">
        <v>45</v>
      </c>
      <c r="E15" s="31" t="s">
        <v>157</v>
      </c>
    </row>
    <row r="16" spans="1:5" ht="25.5">
      <c r="A16" t="s">
        <v>46</v>
      </c>
      <c r="E16" s="29" t="s">
        <v>108</v>
      </c>
    </row>
    <row r="17" spans="1:16" ht="12.75">
      <c r="A17" s="18" t="s">
        <v>38</v>
      </c>
      <c s="23" t="s">
        <v>15</v>
      </c>
      <c s="23" t="s">
        <v>112</v>
      </c>
      <c s="18" t="s">
        <v>40</v>
      </c>
      <c s="24" t="s">
        <v>113</v>
      </c>
      <c s="25" t="s">
        <v>105</v>
      </c>
      <c s="26">
        <v>33.271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158</v>
      </c>
    </row>
    <row r="20" spans="1:5" ht="25.5">
      <c r="A20" t="s">
        <v>46</v>
      </c>
      <c r="E20" s="29" t="s">
        <v>108</v>
      </c>
    </row>
    <row r="21" spans="1:18" ht="12.75" customHeight="1">
      <c r="A21" s="5" t="s">
        <v>36</v>
      </c>
      <c s="5"/>
      <c s="35" t="s">
        <v>22</v>
      </c>
      <c s="5"/>
      <c s="21" t="s">
        <v>115</v>
      </c>
      <c s="5"/>
      <c s="5"/>
      <c s="5"/>
      <c s="36">
        <f>0+Q21</f>
      </c>
      <c r="O21">
        <f>0+R21</f>
      </c>
      <c r="Q21">
        <f>0+I22+I26+I30</f>
      </c>
      <c>
        <f>0+O22+O26+O30</f>
      </c>
    </row>
    <row r="22" spans="1:16" ht="25.5">
      <c r="A22" s="18" t="s">
        <v>38</v>
      </c>
      <c s="23" t="s">
        <v>26</v>
      </c>
      <c s="23" t="s">
        <v>122</v>
      </c>
      <c s="18" t="s">
        <v>40</v>
      </c>
      <c s="24" t="s">
        <v>123</v>
      </c>
      <c s="25" t="s">
        <v>124</v>
      </c>
      <c s="26">
        <v>45.334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159</v>
      </c>
    </row>
    <row r="24" spans="1:5" ht="12.75">
      <c r="A24" s="30" t="s">
        <v>45</v>
      </c>
      <c r="E24" s="31" t="s">
        <v>160</v>
      </c>
    </row>
    <row r="25" spans="1:5" ht="63.75">
      <c r="A25" t="s">
        <v>46</v>
      </c>
      <c r="E25" s="29" t="s">
        <v>127</v>
      </c>
    </row>
    <row r="26" spans="1:16" ht="12.75">
      <c r="A26" s="18" t="s">
        <v>38</v>
      </c>
      <c s="23" t="s">
        <v>28</v>
      </c>
      <c s="23" t="s">
        <v>128</v>
      </c>
      <c s="18" t="s">
        <v>40</v>
      </c>
      <c s="24" t="s">
        <v>129</v>
      </c>
      <c s="25" t="s">
        <v>124</v>
      </c>
      <c s="26">
        <v>15.123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161</v>
      </c>
    </row>
    <row r="28" spans="1:5" ht="12.75">
      <c r="A28" s="30" t="s">
        <v>45</v>
      </c>
      <c r="E28" s="31" t="s">
        <v>162</v>
      </c>
    </row>
    <row r="29" spans="1:5" ht="63.75">
      <c r="A29" t="s">
        <v>46</v>
      </c>
      <c r="E29" s="29" t="s">
        <v>127</v>
      </c>
    </row>
    <row r="30" spans="1:16" ht="12.75">
      <c r="A30" s="18" t="s">
        <v>38</v>
      </c>
      <c s="23" t="s">
        <v>30</v>
      </c>
      <c s="23" t="s">
        <v>132</v>
      </c>
      <c s="18" t="s">
        <v>40</v>
      </c>
      <c s="24" t="s">
        <v>133</v>
      </c>
      <c s="25" t="s">
        <v>124</v>
      </c>
      <c s="26">
        <v>699.516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163</v>
      </c>
    </row>
    <row r="32" spans="1:5" ht="12.75">
      <c r="A32" s="30" t="s">
        <v>45</v>
      </c>
      <c r="E32" s="31" t="s">
        <v>164</v>
      </c>
    </row>
    <row r="33" spans="1:5" ht="318.75">
      <c r="A33" t="s">
        <v>46</v>
      </c>
      <c r="E33" s="29" t="s">
        <v>136</v>
      </c>
    </row>
    <row r="34" spans="1:18" ht="12.75" customHeight="1">
      <c r="A34" s="5" t="s">
        <v>36</v>
      </c>
      <c s="5"/>
      <c s="35" t="s">
        <v>33</v>
      </c>
      <c s="5"/>
      <c s="21" t="s">
        <v>137</v>
      </c>
      <c s="5"/>
      <c s="5"/>
      <c s="5"/>
      <c s="36">
        <f>0+Q34</f>
      </c>
      <c r="O34">
        <f>0+R34</f>
      </c>
      <c r="Q34">
        <f>0+I35+I39+I43</f>
      </c>
      <c>
        <f>0+O35+O39+O43</f>
      </c>
    </row>
    <row r="35" spans="1:16" ht="25.5">
      <c r="A35" s="18" t="s">
        <v>38</v>
      </c>
      <c s="23" t="s">
        <v>76</v>
      </c>
      <c s="23" t="s">
        <v>165</v>
      </c>
      <c s="18" t="s">
        <v>40</v>
      </c>
      <c s="24" t="s">
        <v>166</v>
      </c>
      <c s="25" t="s">
        <v>140</v>
      </c>
      <c s="26">
        <v>98.65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25.5">
      <c r="A36" s="28" t="s">
        <v>43</v>
      </c>
      <c r="E36" s="29" t="s">
        <v>167</v>
      </c>
    </row>
    <row r="37" spans="1:5" ht="38.25">
      <c r="A37" s="30" t="s">
        <v>45</v>
      </c>
      <c r="E37" s="31" t="s">
        <v>168</v>
      </c>
    </row>
    <row r="38" spans="1:5" ht="38.25">
      <c r="A38" t="s">
        <v>46</v>
      </c>
      <c r="E38" s="29" t="s">
        <v>143</v>
      </c>
    </row>
    <row r="39" spans="1:16" ht="12.75">
      <c r="A39" s="18" t="s">
        <v>38</v>
      </c>
      <c s="23" t="s">
        <v>79</v>
      </c>
      <c s="23" t="s">
        <v>144</v>
      </c>
      <c s="18" t="s">
        <v>40</v>
      </c>
      <c s="24" t="s">
        <v>145</v>
      </c>
      <c s="25" t="s">
        <v>124</v>
      </c>
      <c s="26">
        <v>72.52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146</v>
      </c>
    </row>
    <row r="41" spans="1:5" ht="12.75">
      <c r="A41" s="30" t="s">
        <v>45</v>
      </c>
      <c r="E41" s="31" t="s">
        <v>169</v>
      </c>
    </row>
    <row r="42" spans="1:5" ht="102">
      <c r="A42" t="s">
        <v>46</v>
      </c>
      <c r="E42" s="29" t="s">
        <v>148</v>
      </c>
    </row>
    <row r="43" spans="1:16" ht="12.75">
      <c r="A43" s="18" t="s">
        <v>38</v>
      </c>
      <c s="23" t="s">
        <v>33</v>
      </c>
      <c s="23" t="s">
        <v>170</v>
      </c>
      <c s="18" t="s">
        <v>40</v>
      </c>
      <c s="24" t="s">
        <v>171</v>
      </c>
      <c s="25" t="s">
        <v>124</v>
      </c>
      <c s="26">
        <v>36.268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172</v>
      </c>
    </row>
    <row r="45" spans="1:5" ht="76.5">
      <c r="A45" s="30" t="s">
        <v>45</v>
      </c>
      <c r="E45" s="31" t="s">
        <v>173</v>
      </c>
    </row>
    <row r="46" spans="1:5" ht="102">
      <c r="A46" t="s">
        <v>46</v>
      </c>
      <c r="E46" s="29" t="s">
        <v>148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0+O8+O13+O78+O123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174</v>
      </c>
      <c s="32">
        <f>0+I8+I13+I78+I123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174</v>
      </c>
      <c s="5"/>
      <c s="14" t="s">
        <v>175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102</v>
      </c>
      <c s="18" t="s">
        <v>40</v>
      </c>
      <c s="24" t="s">
        <v>104</v>
      </c>
      <c s="25" t="s">
        <v>105</v>
      </c>
      <c s="26">
        <v>1991.96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176</v>
      </c>
    </row>
    <row r="11" spans="1:5" ht="12.75">
      <c r="A11" s="30" t="s">
        <v>45</v>
      </c>
      <c r="E11" s="31" t="s">
        <v>177</v>
      </c>
    </row>
    <row r="12" spans="1:5" ht="25.5">
      <c r="A12" t="s">
        <v>46</v>
      </c>
      <c r="E12" s="29" t="s">
        <v>108</v>
      </c>
    </row>
    <row r="13" spans="1:18" ht="12.75" customHeight="1">
      <c r="A13" s="5" t="s">
        <v>36</v>
      </c>
      <c s="5"/>
      <c s="35" t="s">
        <v>22</v>
      </c>
      <c s="5"/>
      <c s="21" t="s">
        <v>115</v>
      </c>
      <c s="5"/>
      <c s="5"/>
      <c s="5"/>
      <c s="36">
        <f>0+Q13</f>
      </c>
      <c r="O13">
        <f>0+R13</f>
      </c>
      <c r="Q13">
        <f>0+I14+I18+I22+I26+I30+I34+I38+I42+I46+I50+I54+I58+I62+I66+I70+I74</f>
      </c>
      <c>
        <f>0+O14+O18+O22+O26+O30+O34+O38+O42+O46+O50+O54+O58+O62+O66+O70+O74</f>
      </c>
    </row>
    <row r="14" spans="1:16" ht="12.75">
      <c r="A14" s="18" t="s">
        <v>38</v>
      </c>
      <c s="23" t="s">
        <v>16</v>
      </c>
      <c s="23" t="s">
        <v>178</v>
      </c>
      <c s="18" t="s">
        <v>40</v>
      </c>
      <c s="24" t="s">
        <v>179</v>
      </c>
      <c s="25" t="s">
        <v>180</v>
      </c>
      <c s="26">
        <v>2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181</v>
      </c>
    </row>
    <row r="16" spans="1:5" ht="12.75">
      <c r="A16" s="30" t="s">
        <v>45</v>
      </c>
      <c r="E16" s="31" t="s">
        <v>182</v>
      </c>
    </row>
    <row r="17" spans="1:5" ht="165.75">
      <c r="A17" t="s">
        <v>46</v>
      </c>
      <c r="E17" s="29" t="s">
        <v>183</v>
      </c>
    </row>
    <row r="18" spans="1:16" ht="12.75">
      <c r="A18" s="18" t="s">
        <v>38</v>
      </c>
      <c s="23" t="s">
        <v>15</v>
      </c>
      <c s="23" t="s">
        <v>184</v>
      </c>
      <c s="18" t="s">
        <v>40</v>
      </c>
      <c s="24" t="s">
        <v>185</v>
      </c>
      <c s="25" t="s">
        <v>180</v>
      </c>
      <c s="26">
        <v>167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181</v>
      </c>
    </row>
    <row r="20" spans="1:5" ht="38.25">
      <c r="A20" s="30" t="s">
        <v>45</v>
      </c>
      <c r="E20" s="31" t="s">
        <v>186</v>
      </c>
    </row>
    <row r="21" spans="1:5" ht="165.75">
      <c r="A21" t="s">
        <v>46</v>
      </c>
      <c r="E21" s="29" t="s">
        <v>183</v>
      </c>
    </row>
    <row r="22" spans="1:16" ht="12.75">
      <c r="A22" s="18" t="s">
        <v>38</v>
      </c>
      <c s="23" t="s">
        <v>26</v>
      </c>
      <c s="23" t="s">
        <v>187</v>
      </c>
      <c s="18" t="s">
        <v>103</v>
      </c>
      <c s="24" t="s">
        <v>188</v>
      </c>
      <c s="25" t="s">
        <v>124</v>
      </c>
      <c s="26">
        <v>608.4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189</v>
      </c>
    </row>
    <row r="24" spans="1:5" ht="12.75">
      <c r="A24" s="30" t="s">
        <v>45</v>
      </c>
      <c r="E24" s="31" t="s">
        <v>190</v>
      </c>
    </row>
    <row r="25" spans="1:5" ht="25.5">
      <c r="A25" t="s">
        <v>46</v>
      </c>
      <c r="E25" s="29" t="s">
        <v>191</v>
      </c>
    </row>
    <row r="26" spans="1:16" ht="12.75">
      <c r="A26" s="18" t="s">
        <v>38</v>
      </c>
      <c s="23" t="s">
        <v>28</v>
      </c>
      <c s="23" t="s">
        <v>187</v>
      </c>
      <c s="18" t="s">
        <v>109</v>
      </c>
      <c s="24" t="s">
        <v>188</v>
      </c>
      <c s="25" t="s">
        <v>124</v>
      </c>
      <c s="26">
        <v>231.66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38.25">
      <c r="A27" s="28" t="s">
        <v>43</v>
      </c>
      <c r="E27" s="29" t="s">
        <v>192</v>
      </c>
    </row>
    <row r="28" spans="1:5" ht="12.75">
      <c r="A28" s="30" t="s">
        <v>45</v>
      </c>
      <c r="E28" s="31" t="s">
        <v>193</v>
      </c>
    </row>
    <row r="29" spans="1:5" ht="25.5">
      <c r="A29" t="s">
        <v>46</v>
      </c>
      <c r="E29" s="29" t="s">
        <v>191</v>
      </c>
    </row>
    <row r="30" spans="1:16" ht="12.75">
      <c r="A30" s="18" t="s">
        <v>38</v>
      </c>
      <c s="23" t="s">
        <v>30</v>
      </c>
      <c s="23" t="s">
        <v>187</v>
      </c>
      <c s="18" t="s">
        <v>194</v>
      </c>
      <c s="24" t="s">
        <v>188</v>
      </c>
      <c s="25" t="s">
        <v>124</v>
      </c>
      <c s="26">
        <v>137.28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38.25">
      <c r="A31" s="28" t="s">
        <v>43</v>
      </c>
      <c r="E31" s="29" t="s">
        <v>195</v>
      </c>
    </row>
    <row r="32" spans="1:5" ht="12.75">
      <c r="A32" s="30" t="s">
        <v>45</v>
      </c>
      <c r="E32" s="31" t="s">
        <v>196</v>
      </c>
    </row>
    <row r="33" spans="1:5" ht="25.5">
      <c r="A33" t="s">
        <v>46</v>
      </c>
      <c r="E33" s="29" t="s">
        <v>197</v>
      </c>
    </row>
    <row r="34" spans="1:16" ht="12.75">
      <c r="A34" s="18" t="s">
        <v>38</v>
      </c>
      <c s="23" t="s">
        <v>76</v>
      </c>
      <c s="23" t="s">
        <v>198</v>
      </c>
      <c s="18" t="s">
        <v>40</v>
      </c>
      <c s="24" t="s">
        <v>199</v>
      </c>
      <c s="25" t="s">
        <v>140</v>
      </c>
      <c s="26">
        <v>296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200</v>
      </c>
    </row>
    <row r="36" spans="1:5" ht="12.75">
      <c r="A36" s="30" t="s">
        <v>45</v>
      </c>
      <c r="E36" s="31" t="s">
        <v>201</v>
      </c>
    </row>
    <row r="37" spans="1:5" ht="25.5">
      <c r="A37" t="s">
        <v>46</v>
      </c>
      <c r="E37" s="29" t="s">
        <v>202</v>
      </c>
    </row>
    <row r="38" spans="1:16" ht="12.75">
      <c r="A38" s="18" t="s">
        <v>38</v>
      </c>
      <c s="23" t="s">
        <v>79</v>
      </c>
      <c s="23" t="s">
        <v>203</v>
      </c>
      <c s="18" t="s">
        <v>40</v>
      </c>
      <c s="24" t="s">
        <v>204</v>
      </c>
      <c s="25" t="s">
        <v>124</v>
      </c>
      <c s="26">
        <v>489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205</v>
      </c>
    </row>
    <row r="40" spans="1:5" ht="51">
      <c r="A40" s="30" t="s">
        <v>45</v>
      </c>
      <c r="E40" s="31" t="s">
        <v>206</v>
      </c>
    </row>
    <row r="41" spans="1:5" ht="38.25">
      <c r="A41" t="s">
        <v>46</v>
      </c>
      <c r="E41" s="29" t="s">
        <v>207</v>
      </c>
    </row>
    <row r="42" spans="1:16" ht="12.75">
      <c r="A42" s="18" t="s">
        <v>38</v>
      </c>
      <c s="23" t="s">
        <v>33</v>
      </c>
      <c s="23" t="s">
        <v>208</v>
      </c>
      <c s="18" t="s">
        <v>40</v>
      </c>
      <c s="24" t="s">
        <v>209</v>
      </c>
      <c s="25" t="s">
        <v>124</v>
      </c>
      <c s="26">
        <v>1048.4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210</v>
      </c>
    </row>
    <row r="44" spans="1:5" ht="51">
      <c r="A44" s="30" t="s">
        <v>45</v>
      </c>
      <c r="E44" s="31" t="s">
        <v>211</v>
      </c>
    </row>
    <row r="45" spans="1:5" ht="369.75">
      <c r="A45" t="s">
        <v>46</v>
      </c>
      <c r="E45" s="29" t="s">
        <v>212</v>
      </c>
    </row>
    <row r="46" spans="1:16" ht="12.75">
      <c r="A46" s="18" t="s">
        <v>38</v>
      </c>
      <c s="23" t="s">
        <v>35</v>
      </c>
      <c s="23" t="s">
        <v>213</v>
      </c>
      <c s="18" t="s">
        <v>40</v>
      </c>
      <c s="24" t="s">
        <v>214</v>
      </c>
      <c s="25" t="s">
        <v>140</v>
      </c>
      <c s="26">
        <v>60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25.5">
      <c r="A47" s="28" t="s">
        <v>43</v>
      </c>
      <c r="E47" s="29" t="s">
        <v>215</v>
      </c>
    </row>
    <row r="48" spans="1:5" ht="12.75">
      <c r="A48" s="30" t="s">
        <v>45</v>
      </c>
      <c r="E48" s="31" t="s">
        <v>40</v>
      </c>
    </row>
    <row r="49" spans="1:5" ht="25.5">
      <c r="A49" t="s">
        <v>46</v>
      </c>
      <c r="E49" s="29" t="s">
        <v>216</v>
      </c>
    </row>
    <row r="50" spans="1:16" ht="12.75">
      <c r="A50" s="18" t="s">
        <v>38</v>
      </c>
      <c s="23" t="s">
        <v>88</v>
      </c>
      <c s="23" t="s">
        <v>217</v>
      </c>
      <c s="18" t="s">
        <v>40</v>
      </c>
      <c s="24" t="s">
        <v>218</v>
      </c>
      <c s="25" t="s">
        <v>124</v>
      </c>
      <c s="26">
        <v>1048.4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219</v>
      </c>
    </row>
    <row r="52" spans="1:5" ht="12.75">
      <c r="A52" s="30" t="s">
        <v>45</v>
      </c>
      <c r="E52" s="31" t="s">
        <v>220</v>
      </c>
    </row>
    <row r="53" spans="1:5" ht="191.25">
      <c r="A53" t="s">
        <v>46</v>
      </c>
      <c r="E53" s="29" t="s">
        <v>221</v>
      </c>
    </row>
    <row r="54" spans="1:16" ht="12.75">
      <c r="A54" s="18" t="s">
        <v>38</v>
      </c>
      <c s="23" t="s">
        <v>91</v>
      </c>
      <c s="23" t="s">
        <v>222</v>
      </c>
      <c s="18" t="s">
        <v>40</v>
      </c>
      <c s="24" t="s">
        <v>223</v>
      </c>
      <c s="25" t="s">
        <v>124</v>
      </c>
      <c s="26">
        <v>13.3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224</v>
      </c>
    </row>
    <row r="56" spans="1:5" ht="12.75">
      <c r="A56" s="30" t="s">
        <v>45</v>
      </c>
      <c r="E56" s="31" t="s">
        <v>225</v>
      </c>
    </row>
    <row r="57" spans="1:5" ht="242.25">
      <c r="A57" t="s">
        <v>46</v>
      </c>
      <c r="E57" s="29" t="s">
        <v>226</v>
      </c>
    </row>
    <row r="58" spans="1:16" ht="12.75">
      <c r="A58" s="18" t="s">
        <v>38</v>
      </c>
      <c s="23" t="s">
        <v>94</v>
      </c>
      <c s="23" t="s">
        <v>227</v>
      </c>
      <c s="18" t="s">
        <v>40</v>
      </c>
      <c s="24" t="s">
        <v>228</v>
      </c>
      <c s="25" t="s">
        <v>118</v>
      </c>
      <c s="26">
        <v>3260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229</v>
      </c>
    </row>
    <row r="60" spans="1:5" ht="51">
      <c r="A60" s="30" t="s">
        <v>45</v>
      </c>
      <c r="E60" s="31" t="s">
        <v>230</v>
      </c>
    </row>
    <row r="61" spans="1:5" ht="38.25">
      <c r="A61" t="s">
        <v>46</v>
      </c>
      <c r="E61" s="29" t="s">
        <v>231</v>
      </c>
    </row>
    <row r="62" spans="1:16" ht="12.75">
      <c r="A62" s="18" t="s">
        <v>38</v>
      </c>
      <c s="23" t="s">
        <v>97</v>
      </c>
      <c s="23" t="s">
        <v>232</v>
      </c>
      <c s="18" t="s">
        <v>40</v>
      </c>
      <c s="24" t="s">
        <v>233</v>
      </c>
      <c s="25" t="s">
        <v>118</v>
      </c>
      <c s="26">
        <v>3260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12.75">
      <c r="A63" s="28" t="s">
        <v>43</v>
      </c>
      <c r="E63" s="29" t="s">
        <v>234</v>
      </c>
    </row>
    <row r="64" spans="1:5" ht="12.75">
      <c r="A64" s="30" t="s">
        <v>45</v>
      </c>
      <c r="E64" s="31" t="s">
        <v>235</v>
      </c>
    </row>
    <row r="65" spans="1:5" ht="25.5">
      <c r="A65" t="s">
        <v>46</v>
      </c>
      <c r="E65" s="29" t="s">
        <v>236</v>
      </c>
    </row>
    <row r="66" spans="1:16" ht="12.75">
      <c r="A66" s="18" t="s">
        <v>38</v>
      </c>
      <c s="23" t="s">
        <v>237</v>
      </c>
      <c s="23" t="s">
        <v>238</v>
      </c>
      <c s="18" t="s">
        <v>40</v>
      </c>
      <c s="24" t="s">
        <v>239</v>
      </c>
      <c s="25" t="s">
        <v>118</v>
      </c>
      <c s="26">
        <v>6520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12.75">
      <c r="A67" s="28" t="s">
        <v>43</v>
      </c>
      <c r="E67" s="29" t="s">
        <v>240</v>
      </c>
    </row>
    <row r="68" spans="1:5" ht="12.75">
      <c r="A68" s="30" t="s">
        <v>45</v>
      </c>
      <c r="E68" s="31" t="s">
        <v>241</v>
      </c>
    </row>
    <row r="69" spans="1:5" ht="38.25">
      <c r="A69" t="s">
        <v>46</v>
      </c>
      <c r="E69" s="29" t="s">
        <v>242</v>
      </c>
    </row>
    <row r="70" spans="1:16" ht="12.75">
      <c r="A70" s="18" t="s">
        <v>38</v>
      </c>
      <c s="23" t="s">
        <v>243</v>
      </c>
      <c s="23" t="s">
        <v>244</v>
      </c>
      <c s="18" t="s">
        <v>40</v>
      </c>
      <c s="24" t="s">
        <v>245</v>
      </c>
      <c s="25" t="s">
        <v>180</v>
      </c>
      <c s="26">
        <v>169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246</v>
      </c>
    </row>
    <row r="72" spans="1:5" ht="12.75">
      <c r="A72" s="30" t="s">
        <v>45</v>
      </c>
      <c r="E72" s="31" t="s">
        <v>40</v>
      </c>
    </row>
    <row r="73" spans="1:5" ht="38.25">
      <c r="A73" t="s">
        <v>46</v>
      </c>
      <c r="E73" s="29" t="s">
        <v>247</v>
      </c>
    </row>
    <row r="74" spans="1:16" ht="25.5">
      <c r="A74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180</v>
      </c>
      <c s="26">
        <v>169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251</v>
      </c>
    </row>
    <row r="76" spans="1:5" ht="38.25">
      <c r="A76" s="30" t="s">
        <v>45</v>
      </c>
      <c r="E76" s="31" t="s">
        <v>252</v>
      </c>
    </row>
    <row r="77" spans="1:5" ht="114.75">
      <c r="A77" t="s">
        <v>46</v>
      </c>
      <c r="E77" s="29" t="s">
        <v>253</v>
      </c>
    </row>
    <row r="78" spans="1:18" ht="12.75" customHeight="1">
      <c r="A78" s="5" t="s">
        <v>36</v>
      </c>
      <c s="5"/>
      <c s="35" t="s">
        <v>28</v>
      </c>
      <c s="5"/>
      <c s="21" t="s">
        <v>254</v>
      </c>
      <c s="5"/>
      <c s="5"/>
      <c s="5"/>
      <c s="36">
        <f>0+Q78</f>
      </c>
      <c r="O78">
        <f>0+R78</f>
      </c>
      <c r="Q78">
        <f>0+I79+I83+I87+I91+I95+I99+I103+I107+I111+I115+I119</f>
      </c>
      <c>
        <f>0+O79+O83+O87+O91+O95+O99+O103+O107+O111+O115+O119</f>
      </c>
    </row>
    <row r="79" spans="1:16" ht="12.75">
      <c r="A79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118</v>
      </c>
      <c s="26">
        <v>1403.948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258</v>
      </c>
    </row>
    <row r="81" spans="1:5" ht="89.25">
      <c r="A81" s="30" t="s">
        <v>45</v>
      </c>
      <c r="E81" s="31" t="s">
        <v>259</v>
      </c>
    </row>
    <row r="82" spans="1:5" ht="102">
      <c r="A82" t="s">
        <v>46</v>
      </c>
      <c r="E82" s="29" t="s">
        <v>260</v>
      </c>
    </row>
    <row r="83" spans="1:16" ht="12.75">
      <c r="A83" s="18" t="s">
        <v>38</v>
      </c>
      <c s="23" t="s">
        <v>261</v>
      </c>
      <c s="23" t="s">
        <v>262</v>
      </c>
      <c s="18" t="s">
        <v>103</v>
      </c>
      <c s="24" t="s">
        <v>263</v>
      </c>
      <c s="25" t="s">
        <v>118</v>
      </c>
      <c s="26">
        <v>1782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264</v>
      </c>
    </row>
    <row r="85" spans="1:5" ht="12.75">
      <c r="A85" s="30" t="s">
        <v>45</v>
      </c>
      <c r="E85" s="31" t="s">
        <v>265</v>
      </c>
    </row>
    <row r="86" spans="1:5" ht="51">
      <c r="A86" t="s">
        <v>46</v>
      </c>
      <c r="E86" s="29" t="s">
        <v>266</v>
      </c>
    </row>
    <row r="87" spans="1:16" ht="12.75">
      <c r="A87" s="18" t="s">
        <v>38</v>
      </c>
      <c s="23" t="s">
        <v>267</v>
      </c>
      <c s="23" t="s">
        <v>262</v>
      </c>
      <c s="18" t="s">
        <v>109</v>
      </c>
      <c s="24" t="s">
        <v>263</v>
      </c>
      <c s="25" t="s">
        <v>118</v>
      </c>
      <c s="26">
        <v>64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268</v>
      </c>
    </row>
    <row r="89" spans="1:5" ht="12.75">
      <c r="A89" s="30" t="s">
        <v>45</v>
      </c>
      <c r="E89" s="31" t="s">
        <v>269</v>
      </c>
    </row>
    <row r="90" spans="1:5" ht="51">
      <c r="A90" t="s">
        <v>46</v>
      </c>
      <c r="E90" s="29" t="s">
        <v>266</v>
      </c>
    </row>
    <row r="91" spans="1:16" ht="12.75">
      <c r="A91" s="18" t="s">
        <v>38</v>
      </c>
      <c s="23" t="s">
        <v>270</v>
      </c>
      <c s="23" t="s">
        <v>271</v>
      </c>
      <c s="18" t="s">
        <v>103</v>
      </c>
      <c s="24" t="s">
        <v>272</v>
      </c>
      <c s="25" t="s">
        <v>118</v>
      </c>
      <c s="26">
        <v>6179.175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273</v>
      </c>
    </row>
    <row r="93" spans="1:5" ht="12.75">
      <c r="A93" s="30" t="s">
        <v>45</v>
      </c>
      <c r="E93" s="31" t="s">
        <v>274</v>
      </c>
    </row>
    <row r="94" spans="1:5" ht="51">
      <c r="A94" t="s">
        <v>46</v>
      </c>
      <c r="E94" s="29" t="s">
        <v>266</v>
      </c>
    </row>
    <row r="95" spans="1:16" ht="12.75">
      <c r="A95" s="18" t="s">
        <v>38</v>
      </c>
      <c s="23" t="s">
        <v>275</v>
      </c>
      <c s="23" t="s">
        <v>271</v>
      </c>
      <c s="18" t="s">
        <v>109</v>
      </c>
      <c s="24" t="s">
        <v>272</v>
      </c>
      <c s="25" t="s">
        <v>118</v>
      </c>
      <c s="26">
        <v>6426.342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25.5">
      <c r="A96" s="28" t="s">
        <v>43</v>
      </c>
      <c r="E96" s="29" t="s">
        <v>276</v>
      </c>
    </row>
    <row r="97" spans="1:5" ht="12.75">
      <c r="A97" s="30" t="s">
        <v>45</v>
      </c>
      <c r="E97" s="31" t="s">
        <v>277</v>
      </c>
    </row>
    <row r="98" spans="1:5" ht="51">
      <c r="A98" t="s">
        <v>46</v>
      </c>
      <c r="E98" s="29" t="s">
        <v>266</v>
      </c>
    </row>
    <row r="99" spans="1:16" ht="12.75">
      <c r="A99" s="18" t="s">
        <v>38</v>
      </c>
      <c s="23" t="s">
        <v>278</v>
      </c>
      <c s="23" t="s">
        <v>271</v>
      </c>
      <c s="18" t="s">
        <v>194</v>
      </c>
      <c s="24" t="s">
        <v>272</v>
      </c>
      <c s="25" t="s">
        <v>118</v>
      </c>
      <c s="26">
        <v>64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25.5">
      <c r="A100" s="28" t="s">
        <v>43</v>
      </c>
      <c r="E100" s="29" t="s">
        <v>279</v>
      </c>
    </row>
    <row r="101" spans="1:5" ht="12.75">
      <c r="A101" s="30" t="s">
        <v>45</v>
      </c>
      <c r="E101" s="31" t="s">
        <v>280</v>
      </c>
    </row>
    <row r="102" spans="1:5" ht="51">
      <c r="A102" t="s">
        <v>46</v>
      </c>
      <c r="E102" s="29" t="s">
        <v>266</v>
      </c>
    </row>
    <row r="103" spans="1:16" ht="12.75">
      <c r="A103" s="18" t="s">
        <v>38</v>
      </c>
      <c s="23" t="s">
        <v>281</v>
      </c>
      <c s="23" t="s">
        <v>282</v>
      </c>
      <c s="18" t="s">
        <v>40</v>
      </c>
      <c s="24" t="s">
        <v>283</v>
      </c>
      <c s="25" t="s">
        <v>118</v>
      </c>
      <c s="26">
        <v>59.2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38.25">
      <c r="A104" s="28" t="s">
        <v>43</v>
      </c>
      <c r="E104" s="29" t="s">
        <v>284</v>
      </c>
    </row>
    <row r="105" spans="1:5" ht="12.75">
      <c r="A105" s="30" t="s">
        <v>45</v>
      </c>
      <c r="E105" s="31" t="s">
        <v>285</v>
      </c>
    </row>
    <row r="106" spans="1:5" ht="51">
      <c r="A106" t="s">
        <v>46</v>
      </c>
      <c r="E106" s="29" t="s">
        <v>286</v>
      </c>
    </row>
    <row r="107" spans="1:16" ht="12.75">
      <c r="A107" s="18" t="s">
        <v>38</v>
      </c>
      <c s="23" t="s">
        <v>287</v>
      </c>
      <c s="23" t="s">
        <v>288</v>
      </c>
      <c s="18" t="s">
        <v>40</v>
      </c>
      <c s="24" t="s">
        <v>289</v>
      </c>
      <c s="25" t="s">
        <v>118</v>
      </c>
      <c s="26">
        <v>6179.175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25.5">
      <c r="A108" s="28" t="s">
        <v>43</v>
      </c>
      <c r="E108" s="29" t="s">
        <v>290</v>
      </c>
    </row>
    <row r="109" spans="1:5" ht="12.75">
      <c r="A109" s="30" t="s">
        <v>45</v>
      </c>
      <c r="E109" s="31" t="s">
        <v>291</v>
      </c>
    </row>
    <row r="110" spans="1:5" ht="140.25">
      <c r="A110" t="s">
        <v>46</v>
      </c>
      <c r="E110" s="29" t="s">
        <v>292</v>
      </c>
    </row>
    <row r="111" spans="1:16" ht="12.75">
      <c r="A111" s="18" t="s">
        <v>38</v>
      </c>
      <c s="23" t="s">
        <v>293</v>
      </c>
      <c s="23" t="s">
        <v>294</v>
      </c>
      <c s="18" t="s">
        <v>40</v>
      </c>
      <c s="24" t="s">
        <v>295</v>
      </c>
      <c s="25" t="s">
        <v>118</v>
      </c>
      <c s="26">
        <v>6426.342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25.5">
      <c r="A112" s="28" t="s">
        <v>43</v>
      </c>
      <c r="E112" s="29" t="s">
        <v>296</v>
      </c>
    </row>
    <row r="113" spans="1:5" ht="12.75">
      <c r="A113" s="30" t="s">
        <v>45</v>
      </c>
      <c r="E113" s="31" t="s">
        <v>297</v>
      </c>
    </row>
    <row r="114" spans="1:5" ht="140.25">
      <c r="A114" t="s">
        <v>46</v>
      </c>
      <c r="E114" s="29" t="s">
        <v>292</v>
      </c>
    </row>
    <row r="115" spans="1:16" ht="12.75">
      <c r="A115" s="18" t="s">
        <v>38</v>
      </c>
      <c s="23" t="s">
        <v>298</v>
      </c>
      <c s="23" t="s">
        <v>299</v>
      </c>
      <c s="18" t="s">
        <v>103</v>
      </c>
      <c s="24" t="s">
        <v>300</v>
      </c>
      <c s="25" t="s">
        <v>118</v>
      </c>
      <c s="26">
        <v>1782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301</v>
      </c>
    </row>
    <row r="117" spans="1:5" ht="38.25">
      <c r="A117" s="30" t="s">
        <v>45</v>
      </c>
      <c r="E117" s="31" t="s">
        <v>302</v>
      </c>
    </row>
    <row r="118" spans="1:5" ht="140.25">
      <c r="A118" t="s">
        <v>46</v>
      </c>
      <c r="E118" s="29" t="s">
        <v>292</v>
      </c>
    </row>
    <row r="119" spans="1:16" ht="12.75">
      <c r="A119" s="18" t="s">
        <v>38</v>
      </c>
      <c s="23" t="s">
        <v>303</v>
      </c>
      <c s="23" t="s">
        <v>299</v>
      </c>
      <c s="18" t="s">
        <v>109</v>
      </c>
      <c s="24" t="s">
        <v>300</v>
      </c>
      <c s="25" t="s">
        <v>118</v>
      </c>
      <c s="26">
        <v>64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25.5">
      <c r="A120" s="28" t="s">
        <v>43</v>
      </c>
      <c r="E120" s="29" t="s">
        <v>304</v>
      </c>
    </row>
    <row r="121" spans="1:5" ht="38.25">
      <c r="A121" s="30" t="s">
        <v>45</v>
      </c>
      <c r="E121" s="31" t="s">
        <v>305</v>
      </c>
    </row>
    <row r="122" spans="1:5" ht="140.25">
      <c r="A122" t="s">
        <v>46</v>
      </c>
      <c r="E122" s="29" t="s">
        <v>292</v>
      </c>
    </row>
    <row r="123" spans="1:18" ht="12.75" customHeight="1">
      <c r="A123" s="5" t="s">
        <v>36</v>
      </c>
      <c s="5"/>
      <c s="35" t="s">
        <v>33</v>
      </c>
      <c s="5"/>
      <c s="21" t="s">
        <v>137</v>
      </c>
      <c s="5"/>
      <c s="5"/>
      <c s="5"/>
      <c s="36">
        <f>0+Q123</f>
      </c>
      <c r="O123">
        <f>0+R123</f>
      </c>
      <c r="Q123">
        <f>0+I124+I128+I132+I136+I140+I144+I148+I152+I156+I160+I164+I168+I172+I176+I180+I184+I188</f>
      </c>
      <c>
        <f>0+O124+O128+O132+O136+O140+O144+O148+O152+O156+O160+O164+O168+O172+O176+O180+O184+O188</f>
      </c>
    </row>
    <row r="124" spans="1:16" ht="25.5">
      <c r="A124" s="18" t="s">
        <v>38</v>
      </c>
      <c s="23" t="s">
        <v>306</v>
      </c>
      <c s="23" t="s">
        <v>165</v>
      </c>
      <c s="18" t="s">
        <v>40</v>
      </c>
      <c s="24" t="s">
        <v>166</v>
      </c>
      <c s="25" t="s">
        <v>140</v>
      </c>
      <c s="26">
        <v>57</v>
      </c>
      <c s="27">
        <v>0</v>
      </c>
      <c s="27">
        <f>ROUND(ROUND(H124,2)*ROUND(G124,3),2)</f>
      </c>
      <c r="O124">
        <f>(I124*21)/100</f>
      </c>
      <c t="s">
        <v>16</v>
      </c>
    </row>
    <row r="125" spans="1:5" ht="12.75">
      <c r="A125" s="28" t="s">
        <v>43</v>
      </c>
      <c r="E125" s="29" t="s">
        <v>307</v>
      </c>
    </row>
    <row r="126" spans="1:5" ht="38.25">
      <c r="A126" s="30" t="s">
        <v>45</v>
      </c>
      <c r="E126" s="31" t="s">
        <v>308</v>
      </c>
    </row>
    <row r="127" spans="1:5" ht="38.25">
      <c r="A127" t="s">
        <v>46</v>
      </c>
      <c r="E127" s="29" t="s">
        <v>143</v>
      </c>
    </row>
    <row r="128" spans="1:16" ht="25.5">
      <c r="A128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140</v>
      </c>
      <c s="26">
        <v>156</v>
      </c>
      <c s="27">
        <v>0</v>
      </c>
      <c s="27">
        <f>ROUND(ROUND(H128,2)*ROUND(G128,3),2)</f>
      </c>
      <c r="O128">
        <f>(I128*21)/100</f>
      </c>
      <c t="s">
        <v>16</v>
      </c>
    </row>
    <row r="129" spans="1:5" ht="25.5">
      <c r="A129" s="28" t="s">
        <v>43</v>
      </c>
      <c r="E129" s="29" t="s">
        <v>312</v>
      </c>
    </row>
    <row r="130" spans="1:5" ht="38.25">
      <c r="A130" s="30" t="s">
        <v>45</v>
      </c>
      <c r="E130" s="31" t="s">
        <v>313</v>
      </c>
    </row>
    <row r="131" spans="1:5" ht="127.5">
      <c r="A131" t="s">
        <v>46</v>
      </c>
      <c r="E131" s="29" t="s">
        <v>314</v>
      </c>
    </row>
    <row r="132" spans="1:16" ht="12.75">
      <c r="A132" s="18" t="s">
        <v>38</v>
      </c>
      <c s="23" t="s">
        <v>315</v>
      </c>
      <c s="23" t="s">
        <v>316</v>
      </c>
      <c s="18" t="s">
        <v>103</v>
      </c>
      <c s="24" t="s">
        <v>317</v>
      </c>
      <c s="25" t="s">
        <v>180</v>
      </c>
      <c s="26">
        <v>39</v>
      </c>
      <c s="27">
        <v>0</v>
      </c>
      <c s="27">
        <f>ROUND(ROUND(H132,2)*ROUND(G132,3),2)</f>
      </c>
      <c r="O132">
        <f>(I132*21)/100</f>
      </c>
      <c t="s">
        <v>16</v>
      </c>
    </row>
    <row r="133" spans="1:5" ht="12.75">
      <c r="A133" s="28" t="s">
        <v>43</v>
      </c>
      <c r="E133" s="29" t="s">
        <v>318</v>
      </c>
    </row>
    <row r="134" spans="1:5" ht="38.25">
      <c r="A134" s="30" t="s">
        <v>45</v>
      </c>
      <c r="E134" s="31" t="s">
        <v>319</v>
      </c>
    </row>
    <row r="135" spans="1:5" ht="51">
      <c r="A135" t="s">
        <v>46</v>
      </c>
      <c r="E135" s="29" t="s">
        <v>320</v>
      </c>
    </row>
    <row r="136" spans="1:16" ht="12.75">
      <c r="A136" s="18" t="s">
        <v>38</v>
      </c>
      <c s="23" t="s">
        <v>321</v>
      </c>
      <c s="23" t="s">
        <v>316</v>
      </c>
      <c s="18" t="s">
        <v>109</v>
      </c>
      <c s="24" t="s">
        <v>317</v>
      </c>
      <c s="25" t="s">
        <v>180</v>
      </c>
      <c s="26">
        <v>14</v>
      </c>
      <c s="27">
        <v>0</v>
      </c>
      <c s="27">
        <f>ROUND(ROUND(H136,2)*ROUND(G136,3),2)</f>
      </c>
      <c r="O136">
        <f>(I136*21)/100</f>
      </c>
      <c t="s">
        <v>16</v>
      </c>
    </row>
    <row r="137" spans="1:5" ht="12.75">
      <c r="A137" s="28" t="s">
        <v>43</v>
      </c>
      <c r="E137" s="29" t="s">
        <v>322</v>
      </c>
    </row>
    <row r="138" spans="1:5" ht="38.25">
      <c r="A138" s="30" t="s">
        <v>45</v>
      </c>
      <c r="E138" s="31" t="s">
        <v>323</v>
      </c>
    </row>
    <row r="139" spans="1:5" ht="51">
      <c r="A139" t="s">
        <v>46</v>
      </c>
      <c r="E139" s="29" t="s">
        <v>320</v>
      </c>
    </row>
    <row r="140" spans="1:16" ht="12.75">
      <c r="A140" s="18" t="s">
        <v>38</v>
      </c>
      <c s="23" t="s">
        <v>324</v>
      </c>
      <c s="23" t="s">
        <v>325</v>
      </c>
      <c s="18" t="s">
        <v>40</v>
      </c>
      <c s="24" t="s">
        <v>326</v>
      </c>
      <c s="25" t="s">
        <v>180</v>
      </c>
      <c s="26">
        <v>25</v>
      </c>
      <c s="27">
        <v>0</v>
      </c>
      <c s="27">
        <f>ROUND(ROUND(H140,2)*ROUND(G140,3),2)</f>
      </c>
      <c r="O140">
        <f>(I140*21)/100</f>
      </c>
      <c t="s">
        <v>16</v>
      </c>
    </row>
    <row r="141" spans="1:5" ht="12.75">
      <c r="A141" s="28" t="s">
        <v>43</v>
      </c>
      <c r="E141" s="29" t="s">
        <v>327</v>
      </c>
    </row>
    <row r="142" spans="1:5" ht="12.75">
      <c r="A142" s="30" t="s">
        <v>45</v>
      </c>
      <c r="E142" s="31" t="s">
        <v>40</v>
      </c>
    </row>
    <row r="143" spans="1:5" ht="12.75">
      <c r="A143" t="s">
        <v>46</v>
      </c>
      <c r="E143" s="29" t="s">
        <v>328</v>
      </c>
    </row>
    <row r="144" spans="1:16" ht="25.5">
      <c r="A144" s="18" t="s">
        <v>38</v>
      </c>
      <c s="23" t="s">
        <v>329</v>
      </c>
      <c s="23" t="s">
        <v>330</v>
      </c>
      <c s="18" t="s">
        <v>40</v>
      </c>
      <c s="24" t="s">
        <v>331</v>
      </c>
      <c s="25" t="s">
        <v>180</v>
      </c>
      <c s="26">
        <v>9</v>
      </c>
      <c s="27">
        <v>0</v>
      </c>
      <c s="27">
        <f>ROUND(ROUND(H144,2)*ROUND(G144,3),2)</f>
      </c>
      <c r="O144">
        <f>(I144*21)/100</f>
      </c>
      <c t="s">
        <v>16</v>
      </c>
    </row>
    <row r="145" spans="1:5" ht="12.75">
      <c r="A145" s="28" t="s">
        <v>43</v>
      </c>
      <c r="E145" s="29" t="s">
        <v>332</v>
      </c>
    </row>
    <row r="146" spans="1:5" ht="38.25">
      <c r="A146" s="30" t="s">
        <v>45</v>
      </c>
      <c r="E146" s="31" t="s">
        <v>333</v>
      </c>
    </row>
    <row r="147" spans="1:5" ht="51">
      <c r="A147" t="s">
        <v>46</v>
      </c>
      <c r="E147" s="29" t="s">
        <v>320</v>
      </c>
    </row>
    <row r="148" spans="1:16" ht="25.5">
      <c r="A148" s="18" t="s">
        <v>38</v>
      </c>
      <c s="23" t="s">
        <v>334</v>
      </c>
      <c s="23" t="s">
        <v>335</v>
      </c>
      <c s="18" t="s">
        <v>40</v>
      </c>
      <c s="24" t="s">
        <v>336</v>
      </c>
      <c s="25" t="s">
        <v>180</v>
      </c>
      <c s="26">
        <v>24</v>
      </c>
      <c s="27">
        <v>0</v>
      </c>
      <c s="27">
        <f>ROUND(ROUND(H148,2)*ROUND(G148,3),2)</f>
      </c>
      <c r="O148">
        <f>(I148*21)/100</f>
      </c>
      <c t="s">
        <v>16</v>
      </c>
    </row>
    <row r="149" spans="1:5" ht="25.5">
      <c r="A149" s="28" t="s">
        <v>43</v>
      </c>
      <c r="E149" s="29" t="s">
        <v>337</v>
      </c>
    </row>
    <row r="150" spans="1:5" ht="12.75">
      <c r="A150" s="30" t="s">
        <v>45</v>
      </c>
      <c r="E150" s="31" t="s">
        <v>338</v>
      </c>
    </row>
    <row r="151" spans="1:5" ht="25.5">
      <c r="A151" t="s">
        <v>46</v>
      </c>
      <c r="E151" s="29" t="s">
        <v>339</v>
      </c>
    </row>
    <row r="152" spans="1:16" ht="25.5">
      <c r="A152" s="18" t="s">
        <v>38</v>
      </c>
      <c s="23" t="s">
        <v>340</v>
      </c>
      <c s="23" t="s">
        <v>341</v>
      </c>
      <c s="18" t="s">
        <v>40</v>
      </c>
      <c s="24" t="s">
        <v>342</v>
      </c>
      <c s="25" t="s">
        <v>180</v>
      </c>
      <c s="26">
        <v>20</v>
      </c>
      <c s="27">
        <v>0</v>
      </c>
      <c s="27">
        <f>ROUND(ROUND(H152,2)*ROUND(G152,3),2)</f>
      </c>
      <c r="O152">
        <f>(I152*21)/100</f>
      </c>
      <c t="s">
        <v>16</v>
      </c>
    </row>
    <row r="153" spans="1:5" ht="12.75">
      <c r="A153" s="28" t="s">
        <v>43</v>
      </c>
      <c r="E153" s="29" t="s">
        <v>40</v>
      </c>
    </row>
    <row r="154" spans="1:5" ht="12.75">
      <c r="A154" s="30" t="s">
        <v>45</v>
      </c>
      <c r="E154" s="31" t="s">
        <v>338</v>
      </c>
    </row>
    <row r="155" spans="1:5" ht="25.5">
      <c r="A155" t="s">
        <v>46</v>
      </c>
      <c r="E155" s="29" t="s">
        <v>343</v>
      </c>
    </row>
    <row r="156" spans="1:16" ht="12.75">
      <c r="A156" s="18" t="s">
        <v>38</v>
      </c>
      <c s="23" t="s">
        <v>344</v>
      </c>
      <c s="23" t="s">
        <v>345</v>
      </c>
      <c s="18" t="s">
        <v>40</v>
      </c>
      <c s="24" t="s">
        <v>346</v>
      </c>
      <c s="25" t="s">
        <v>180</v>
      </c>
      <c s="26">
        <v>1</v>
      </c>
      <c s="27">
        <v>0</v>
      </c>
      <c s="27">
        <f>ROUND(ROUND(H156,2)*ROUND(G156,3),2)</f>
      </c>
      <c r="O156">
        <f>(I156*21)/100</f>
      </c>
      <c t="s">
        <v>16</v>
      </c>
    </row>
    <row r="157" spans="1:5" ht="12.75">
      <c r="A157" s="28" t="s">
        <v>43</v>
      </c>
      <c r="E157" s="29" t="s">
        <v>40</v>
      </c>
    </row>
    <row r="158" spans="1:5" ht="12.75">
      <c r="A158" s="30" t="s">
        <v>45</v>
      </c>
      <c r="E158" s="31" t="s">
        <v>347</v>
      </c>
    </row>
    <row r="159" spans="1:5" ht="25.5">
      <c r="A159" t="s">
        <v>46</v>
      </c>
      <c r="E159" s="29" t="s">
        <v>343</v>
      </c>
    </row>
    <row r="160" spans="1:16" ht="12.75">
      <c r="A160" s="18" t="s">
        <v>38</v>
      </c>
      <c s="23" t="s">
        <v>348</v>
      </c>
      <c s="23" t="s">
        <v>349</v>
      </c>
      <c s="18" t="s">
        <v>40</v>
      </c>
      <c s="24" t="s">
        <v>350</v>
      </c>
      <c s="25" t="s">
        <v>180</v>
      </c>
      <c s="26">
        <v>1</v>
      </c>
      <c s="27">
        <v>0</v>
      </c>
      <c s="27">
        <f>ROUND(ROUND(H160,2)*ROUND(G160,3),2)</f>
      </c>
      <c r="O160">
        <f>(I160*21)/100</f>
      </c>
      <c t="s">
        <v>16</v>
      </c>
    </row>
    <row r="161" spans="1:5" ht="12.75">
      <c r="A161" s="28" t="s">
        <v>43</v>
      </c>
      <c r="E161" s="29" t="s">
        <v>40</v>
      </c>
    </row>
    <row r="162" spans="1:5" ht="12.75">
      <c r="A162" s="30" t="s">
        <v>45</v>
      </c>
      <c r="E162" s="31" t="s">
        <v>351</v>
      </c>
    </row>
    <row r="163" spans="1:5" ht="25.5">
      <c r="A163" t="s">
        <v>46</v>
      </c>
      <c r="E163" s="29" t="s">
        <v>339</v>
      </c>
    </row>
    <row r="164" spans="1:16" ht="25.5">
      <c r="A164" s="18" t="s">
        <v>38</v>
      </c>
      <c s="23" t="s">
        <v>352</v>
      </c>
      <c s="23" t="s">
        <v>353</v>
      </c>
      <c s="18" t="s">
        <v>40</v>
      </c>
      <c s="24" t="s">
        <v>354</v>
      </c>
      <c s="25" t="s">
        <v>180</v>
      </c>
      <c s="26">
        <v>22</v>
      </c>
      <c s="27">
        <v>0</v>
      </c>
      <c s="27">
        <f>ROUND(ROUND(H164,2)*ROUND(G164,3),2)</f>
      </c>
      <c r="O164">
        <f>(I164*21)/100</f>
      </c>
      <c t="s">
        <v>16</v>
      </c>
    </row>
    <row r="165" spans="1:5" ht="12.75">
      <c r="A165" s="28" t="s">
        <v>43</v>
      </c>
      <c r="E165" s="29" t="s">
        <v>40</v>
      </c>
    </row>
    <row r="166" spans="1:5" ht="38.25">
      <c r="A166" s="30" t="s">
        <v>45</v>
      </c>
      <c r="E166" s="31" t="s">
        <v>355</v>
      </c>
    </row>
    <row r="167" spans="1:5" ht="25.5">
      <c r="A167" t="s">
        <v>46</v>
      </c>
      <c r="E167" s="29" t="s">
        <v>356</v>
      </c>
    </row>
    <row r="168" spans="1:16" ht="12.75">
      <c r="A168" s="18" t="s">
        <v>38</v>
      </c>
      <c s="23" t="s">
        <v>357</v>
      </c>
      <c s="23" t="s">
        <v>358</v>
      </c>
      <c s="18" t="s">
        <v>40</v>
      </c>
      <c s="24" t="s">
        <v>359</v>
      </c>
      <c s="25" t="s">
        <v>180</v>
      </c>
      <c s="26">
        <v>26</v>
      </c>
      <c s="27">
        <v>0</v>
      </c>
      <c s="27">
        <f>ROUND(ROUND(H168,2)*ROUND(G168,3),2)</f>
      </c>
      <c r="O168">
        <f>(I168*21)/100</f>
      </c>
      <c t="s">
        <v>16</v>
      </c>
    </row>
    <row r="169" spans="1:5" ht="12.75">
      <c r="A169" s="28" t="s">
        <v>43</v>
      </c>
      <c r="E169" s="29" t="s">
        <v>40</v>
      </c>
    </row>
    <row r="170" spans="1:5" ht="38.25">
      <c r="A170" s="30" t="s">
        <v>45</v>
      </c>
      <c r="E170" s="31" t="s">
        <v>360</v>
      </c>
    </row>
    <row r="171" spans="1:5" ht="25.5">
      <c r="A171" t="s">
        <v>46</v>
      </c>
      <c r="E171" s="29" t="s">
        <v>339</v>
      </c>
    </row>
    <row r="172" spans="1:16" ht="25.5">
      <c r="A172" s="18" t="s">
        <v>38</v>
      </c>
      <c s="23" t="s">
        <v>361</v>
      </c>
      <c s="23" t="s">
        <v>362</v>
      </c>
      <c s="18" t="s">
        <v>40</v>
      </c>
      <c s="24" t="s">
        <v>363</v>
      </c>
      <c s="25" t="s">
        <v>118</v>
      </c>
      <c s="26">
        <v>525.625</v>
      </c>
      <c s="27">
        <v>0</v>
      </c>
      <c s="27">
        <f>ROUND(ROUND(H172,2)*ROUND(G172,3),2)</f>
      </c>
      <c r="O172">
        <f>(I172*21)/100</f>
      </c>
      <c t="s">
        <v>16</v>
      </c>
    </row>
    <row r="173" spans="1:5" ht="12.75">
      <c r="A173" s="28" t="s">
        <v>43</v>
      </c>
      <c r="E173" s="29" t="s">
        <v>40</v>
      </c>
    </row>
    <row r="174" spans="1:5" ht="89.25">
      <c r="A174" s="30" t="s">
        <v>45</v>
      </c>
      <c r="E174" s="31" t="s">
        <v>364</v>
      </c>
    </row>
    <row r="175" spans="1:5" ht="38.25">
      <c r="A175" t="s">
        <v>46</v>
      </c>
      <c r="E175" s="29" t="s">
        <v>365</v>
      </c>
    </row>
    <row r="176" spans="1:16" ht="12.75">
      <c r="A176" s="18" t="s">
        <v>38</v>
      </c>
      <c s="23" t="s">
        <v>366</v>
      </c>
      <c s="23" t="s">
        <v>367</v>
      </c>
      <c s="18" t="s">
        <v>40</v>
      </c>
      <c s="24" t="s">
        <v>368</v>
      </c>
      <c s="25" t="s">
        <v>118</v>
      </c>
      <c s="26">
        <v>525.625</v>
      </c>
      <c s="27">
        <v>0</v>
      </c>
      <c s="27">
        <f>ROUND(ROUND(H176,2)*ROUND(G176,3),2)</f>
      </c>
      <c r="O176">
        <f>(I176*21)/100</f>
      </c>
      <c t="s">
        <v>16</v>
      </c>
    </row>
    <row r="177" spans="1:5" ht="12.75">
      <c r="A177" s="28" t="s">
        <v>43</v>
      </c>
      <c r="E177" s="29" t="s">
        <v>40</v>
      </c>
    </row>
    <row r="178" spans="1:5" ht="89.25">
      <c r="A178" s="30" t="s">
        <v>45</v>
      </c>
      <c r="E178" s="31" t="s">
        <v>364</v>
      </c>
    </row>
    <row r="179" spans="1:5" ht="38.25">
      <c r="A179" t="s">
        <v>46</v>
      </c>
      <c r="E179" s="29" t="s">
        <v>365</v>
      </c>
    </row>
    <row r="180" spans="1:16" ht="12.75">
      <c r="A180" s="18" t="s">
        <v>38</v>
      </c>
      <c s="23" t="s">
        <v>369</v>
      </c>
      <c s="23" t="s">
        <v>370</v>
      </c>
      <c s="18" t="s">
        <v>40</v>
      </c>
      <c s="24" t="s">
        <v>371</v>
      </c>
      <c s="25" t="s">
        <v>140</v>
      </c>
      <c s="26">
        <v>43.4</v>
      </c>
      <c s="27">
        <v>0</v>
      </c>
      <c s="27">
        <f>ROUND(ROUND(H180,2)*ROUND(G180,3),2)</f>
      </c>
      <c r="O180">
        <f>(I180*21)/100</f>
      </c>
      <c t="s">
        <v>16</v>
      </c>
    </row>
    <row r="181" spans="1:5" ht="12.75">
      <c r="A181" s="28" t="s">
        <v>43</v>
      </c>
      <c r="E181" s="29" t="s">
        <v>372</v>
      </c>
    </row>
    <row r="182" spans="1:5" ht="51">
      <c r="A182" s="30" t="s">
        <v>45</v>
      </c>
      <c r="E182" s="31" t="s">
        <v>373</v>
      </c>
    </row>
    <row r="183" spans="1:5" ht="25.5">
      <c r="A183" t="s">
        <v>46</v>
      </c>
      <c r="E183" s="29" t="s">
        <v>374</v>
      </c>
    </row>
    <row r="184" spans="1:16" ht="12.75">
      <c r="A184" s="18" t="s">
        <v>38</v>
      </c>
      <c s="23" t="s">
        <v>375</v>
      </c>
      <c s="23" t="s">
        <v>376</v>
      </c>
      <c s="18" t="s">
        <v>40</v>
      </c>
      <c s="24" t="s">
        <v>377</v>
      </c>
      <c s="25" t="s">
        <v>140</v>
      </c>
      <c s="26">
        <v>43.4</v>
      </c>
      <c s="27">
        <v>0</v>
      </c>
      <c s="27">
        <f>ROUND(ROUND(H184,2)*ROUND(G184,3),2)</f>
      </c>
      <c r="O184">
        <f>(I184*21)/100</f>
      </c>
      <c t="s">
        <v>16</v>
      </c>
    </row>
    <row r="185" spans="1:5" ht="12.75">
      <c r="A185" s="28" t="s">
        <v>43</v>
      </c>
      <c r="E185" s="29" t="s">
        <v>378</v>
      </c>
    </row>
    <row r="186" spans="1:5" ht="12.75">
      <c r="A186" s="30" t="s">
        <v>45</v>
      </c>
      <c r="E186" s="31" t="s">
        <v>379</v>
      </c>
    </row>
    <row r="187" spans="1:5" ht="38.25">
      <c r="A187" t="s">
        <v>46</v>
      </c>
      <c r="E187" s="29" t="s">
        <v>380</v>
      </c>
    </row>
    <row r="188" spans="1:16" ht="12.75">
      <c r="A188" s="18" t="s">
        <v>38</v>
      </c>
      <c s="23" t="s">
        <v>381</v>
      </c>
      <c s="23" t="s">
        <v>382</v>
      </c>
      <c s="18" t="s">
        <v>40</v>
      </c>
      <c s="24" t="s">
        <v>383</v>
      </c>
      <c s="25" t="s">
        <v>140</v>
      </c>
      <c s="26">
        <v>296</v>
      </c>
      <c s="27">
        <v>0</v>
      </c>
      <c s="27">
        <f>ROUND(ROUND(H188,2)*ROUND(G188,3),2)</f>
      </c>
      <c r="O188">
        <f>(I188*21)/100</f>
      </c>
      <c t="s">
        <v>16</v>
      </c>
    </row>
    <row r="189" spans="1:5" ht="12.75">
      <c r="A189" s="28" t="s">
        <v>43</v>
      </c>
      <c r="E189" s="29" t="s">
        <v>384</v>
      </c>
    </row>
    <row r="190" spans="1:5" ht="25.5">
      <c r="A190" s="30" t="s">
        <v>45</v>
      </c>
      <c r="E190" s="31" t="s">
        <v>385</v>
      </c>
    </row>
    <row r="191" spans="1:5" ht="38.25">
      <c r="A191" t="s">
        <v>46</v>
      </c>
      <c r="E191" s="29" t="s">
        <v>380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0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0+O8+O21+O50+O55+O64+O81+O86+O91+O96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386</v>
      </c>
      <c s="32">
        <f>0+I8+I21+I50+I55+I64+I81+I86+I91+I96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386</v>
      </c>
      <c s="5"/>
      <c s="14" t="s">
        <v>387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167.916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388</v>
      </c>
    </row>
    <row r="11" spans="1:5" ht="51">
      <c r="A11" s="30" t="s">
        <v>45</v>
      </c>
      <c r="E11" s="31" t="s">
        <v>389</v>
      </c>
    </row>
    <row r="12" spans="1:5" ht="25.5">
      <c r="A12" t="s">
        <v>46</v>
      </c>
      <c r="E12" s="29" t="s">
        <v>108</v>
      </c>
    </row>
    <row r="13" spans="1:16" ht="12.75">
      <c r="A13" s="18" t="s">
        <v>38</v>
      </c>
      <c s="23" t="s">
        <v>16</v>
      </c>
      <c s="23" t="s">
        <v>102</v>
      </c>
      <c s="18" t="s">
        <v>109</v>
      </c>
      <c s="24" t="s">
        <v>104</v>
      </c>
      <c s="25" t="s">
        <v>105</v>
      </c>
      <c s="26">
        <v>76.19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390</v>
      </c>
    </row>
    <row r="15" spans="1:5" ht="38.25">
      <c r="A15" s="30" t="s">
        <v>45</v>
      </c>
      <c r="E15" s="31" t="s">
        <v>391</v>
      </c>
    </row>
    <row r="16" spans="1:5" ht="25.5">
      <c r="A16" t="s">
        <v>46</v>
      </c>
      <c r="E16" s="29" t="s">
        <v>108</v>
      </c>
    </row>
    <row r="17" spans="1:16" ht="12.75">
      <c r="A17" s="18" t="s">
        <v>38</v>
      </c>
      <c s="23" t="s">
        <v>15</v>
      </c>
      <c s="23" t="s">
        <v>112</v>
      </c>
      <c s="18" t="s">
        <v>40</v>
      </c>
      <c s="24" t="s">
        <v>113</v>
      </c>
      <c s="25" t="s">
        <v>105</v>
      </c>
      <c s="26">
        <v>13.728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392</v>
      </c>
    </row>
    <row r="19" spans="1:5" ht="12.75">
      <c r="A19" s="30" t="s">
        <v>45</v>
      </c>
      <c r="E19" s="31" t="s">
        <v>393</v>
      </c>
    </row>
    <row r="20" spans="1:5" ht="25.5">
      <c r="A20" t="s">
        <v>46</v>
      </c>
      <c r="E20" s="29" t="s">
        <v>108</v>
      </c>
    </row>
    <row r="21" spans="1:18" ht="12.75" customHeight="1">
      <c r="A21" s="5" t="s">
        <v>36</v>
      </c>
      <c s="5"/>
      <c s="35" t="s">
        <v>22</v>
      </c>
      <c s="5"/>
      <c s="21" t="s">
        <v>115</v>
      </c>
      <c s="5"/>
      <c s="5"/>
      <c s="5"/>
      <c s="36">
        <f>0+Q21</f>
      </c>
      <c r="O21">
        <f>0+R21</f>
      </c>
      <c r="Q21">
        <f>0+I22+I26+I30+I34+I38+I42+I46</f>
      </c>
      <c>
        <f>0+O22+O26+O30+O34+O38+O42+O46</f>
      </c>
    </row>
    <row r="22" spans="1:16" ht="25.5">
      <c r="A22" s="18" t="s">
        <v>38</v>
      </c>
      <c s="23" t="s">
        <v>26</v>
      </c>
      <c s="23" t="s">
        <v>122</v>
      </c>
      <c s="18" t="s">
        <v>103</v>
      </c>
      <c s="24" t="s">
        <v>123</v>
      </c>
      <c s="25" t="s">
        <v>124</v>
      </c>
      <c s="26">
        <v>12.48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394</v>
      </c>
    </row>
    <row r="24" spans="1:5" ht="12.75">
      <c r="A24" s="30" t="s">
        <v>45</v>
      </c>
      <c r="E24" s="31" t="s">
        <v>395</v>
      </c>
    </row>
    <row r="25" spans="1:5" ht="63.75">
      <c r="A25" t="s">
        <v>46</v>
      </c>
      <c r="E25" s="29" t="s">
        <v>127</v>
      </c>
    </row>
    <row r="26" spans="1:16" ht="25.5">
      <c r="A26" s="18" t="s">
        <v>38</v>
      </c>
      <c s="23" t="s">
        <v>28</v>
      </c>
      <c s="23" t="s">
        <v>122</v>
      </c>
      <c s="18" t="s">
        <v>109</v>
      </c>
      <c s="24" t="s">
        <v>123</v>
      </c>
      <c s="25" t="s">
        <v>124</v>
      </c>
      <c s="26">
        <v>13.86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396</v>
      </c>
    </row>
    <row r="28" spans="1:5" ht="12.75">
      <c r="A28" s="30" t="s">
        <v>45</v>
      </c>
      <c r="E28" s="31" t="s">
        <v>397</v>
      </c>
    </row>
    <row r="29" spans="1:5" ht="63.75">
      <c r="A29" t="s">
        <v>46</v>
      </c>
      <c r="E29" s="29" t="s">
        <v>127</v>
      </c>
    </row>
    <row r="30" spans="1:16" ht="12.75">
      <c r="A30" s="18" t="s">
        <v>38</v>
      </c>
      <c s="23" t="s">
        <v>30</v>
      </c>
      <c s="23" t="s">
        <v>128</v>
      </c>
      <c s="18" t="s">
        <v>40</v>
      </c>
      <c s="24" t="s">
        <v>129</v>
      </c>
      <c s="25" t="s">
        <v>124</v>
      </c>
      <c s="26">
        <v>6.24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398</v>
      </c>
    </row>
    <row r="32" spans="1:5" ht="12.75">
      <c r="A32" s="30" t="s">
        <v>45</v>
      </c>
      <c r="E32" s="31" t="s">
        <v>399</v>
      </c>
    </row>
    <row r="33" spans="1:5" ht="63.75">
      <c r="A33" t="s">
        <v>46</v>
      </c>
      <c r="E33" s="29" t="s">
        <v>127</v>
      </c>
    </row>
    <row r="34" spans="1:16" ht="12.75">
      <c r="A34" s="18" t="s">
        <v>38</v>
      </c>
      <c s="23" t="s">
        <v>76</v>
      </c>
      <c s="23" t="s">
        <v>132</v>
      </c>
      <c s="18" t="s">
        <v>40</v>
      </c>
      <c s="24" t="s">
        <v>133</v>
      </c>
      <c s="25" t="s">
        <v>124</v>
      </c>
      <c s="26">
        <v>58.935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400</v>
      </c>
    </row>
    <row r="36" spans="1:5" ht="38.25">
      <c r="A36" s="30" t="s">
        <v>45</v>
      </c>
      <c r="E36" s="31" t="s">
        <v>401</v>
      </c>
    </row>
    <row r="37" spans="1:5" ht="318.75">
      <c r="A37" t="s">
        <v>46</v>
      </c>
      <c r="E37" s="29" t="s">
        <v>136</v>
      </c>
    </row>
    <row r="38" spans="1:16" ht="12.75">
      <c r="A38" s="18" t="s">
        <v>38</v>
      </c>
      <c s="23" t="s">
        <v>79</v>
      </c>
      <c s="23" t="s">
        <v>402</v>
      </c>
      <c s="18" t="s">
        <v>103</v>
      </c>
      <c s="24" t="s">
        <v>403</v>
      </c>
      <c s="25" t="s">
        <v>124</v>
      </c>
      <c s="26">
        <v>45.312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25.5">
      <c r="A39" s="28" t="s">
        <v>43</v>
      </c>
      <c r="E39" s="29" t="s">
        <v>404</v>
      </c>
    </row>
    <row r="40" spans="1:5" ht="12.75">
      <c r="A40" s="30" t="s">
        <v>45</v>
      </c>
      <c r="E40" s="31" t="s">
        <v>405</v>
      </c>
    </row>
    <row r="41" spans="1:5" ht="229.5">
      <c r="A41" t="s">
        <v>46</v>
      </c>
      <c r="E41" s="29" t="s">
        <v>406</v>
      </c>
    </row>
    <row r="42" spans="1:16" ht="12.75">
      <c r="A42" s="18" t="s">
        <v>38</v>
      </c>
      <c s="23" t="s">
        <v>33</v>
      </c>
      <c s="23" t="s">
        <v>402</v>
      </c>
      <c s="18" t="s">
        <v>109</v>
      </c>
      <c s="24" t="s">
        <v>403</v>
      </c>
      <c s="25" t="s">
        <v>124</v>
      </c>
      <c s="26">
        <v>9.912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407</v>
      </c>
    </row>
    <row r="44" spans="1:5" ht="12.75">
      <c r="A44" s="30" t="s">
        <v>45</v>
      </c>
      <c r="E44" s="31" t="s">
        <v>408</v>
      </c>
    </row>
    <row r="45" spans="1:5" ht="229.5">
      <c r="A45" t="s">
        <v>46</v>
      </c>
      <c r="E45" s="29" t="s">
        <v>406</v>
      </c>
    </row>
    <row r="46" spans="1:16" ht="12.75">
      <c r="A46" s="18" t="s">
        <v>38</v>
      </c>
      <c s="23" t="s">
        <v>35</v>
      </c>
      <c s="23" t="s">
        <v>402</v>
      </c>
      <c s="18" t="s">
        <v>194</v>
      </c>
      <c s="24" t="s">
        <v>403</v>
      </c>
      <c s="25" t="s">
        <v>124</v>
      </c>
      <c s="26">
        <v>21.09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409</v>
      </c>
    </row>
    <row r="48" spans="1:5" ht="12.75">
      <c r="A48" s="30" t="s">
        <v>45</v>
      </c>
      <c r="E48" s="31" t="s">
        <v>410</v>
      </c>
    </row>
    <row r="49" spans="1:5" ht="229.5">
      <c r="A49" t="s">
        <v>46</v>
      </c>
      <c r="E49" s="29" t="s">
        <v>406</v>
      </c>
    </row>
    <row r="50" spans="1:18" ht="12.75" customHeight="1">
      <c r="A50" s="5" t="s">
        <v>36</v>
      </c>
      <c s="5"/>
      <c s="35" t="s">
        <v>16</v>
      </c>
      <c s="5"/>
      <c s="21" t="s">
        <v>411</v>
      </c>
      <c s="5"/>
      <c s="5"/>
      <c s="5"/>
      <c s="36">
        <f>0+Q50</f>
      </c>
      <c r="O50">
        <f>0+R50</f>
      </c>
      <c r="Q50">
        <f>0+I51</f>
      </c>
      <c>
        <f>0+O51</f>
      </c>
    </row>
    <row r="51" spans="1:16" ht="12.75">
      <c r="A51" s="18" t="s">
        <v>38</v>
      </c>
      <c s="23" t="s">
        <v>88</v>
      </c>
      <c s="23" t="s">
        <v>412</v>
      </c>
      <c s="18" t="s">
        <v>40</v>
      </c>
      <c s="24" t="s">
        <v>413</v>
      </c>
      <c s="25" t="s">
        <v>124</v>
      </c>
      <c s="26">
        <v>19.517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414</v>
      </c>
    </row>
    <row r="53" spans="1:5" ht="12.75">
      <c r="A53" s="30" t="s">
        <v>45</v>
      </c>
      <c r="E53" s="31" t="s">
        <v>415</v>
      </c>
    </row>
    <row r="54" spans="1:5" ht="369.75">
      <c r="A54" t="s">
        <v>46</v>
      </c>
      <c r="E54" s="29" t="s">
        <v>416</v>
      </c>
    </row>
    <row r="55" spans="1:18" ht="12.75" customHeight="1">
      <c r="A55" s="5" t="s">
        <v>36</v>
      </c>
      <c s="5"/>
      <c s="35" t="s">
        <v>15</v>
      </c>
      <c s="5"/>
      <c s="21" t="s">
        <v>417</v>
      </c>
      <c s="5"/>
      <c s="5"/>
      <c s="5"/>
      <c s="36">
        <f>0+Q55</f>
      </c>
      <c r="O55">
        <f>0+R55</f>
      </c>
      <c r="Q55">
        <f>0+I56+I60</f>
      </c>
      <c>
        <f>0+O56+O60</f>
      </c>
    </row>
    <row r="56" spans="1:16" ht="12.75">
      <c r="A56" s="18" t="s">
        <v>38</v>
      </c>
      <c s="23" t="s">
        <v>91</v>
      </c>
      <c s="23" t="s">
        <v>418</v>
      </c>
      <c s="18" t="s">
        <v>40</v>
      </c>
      <c s="24" t="s">
        <v>419</v>
      </c>
      <c s="25" t="s">
        <v>124</v>
      </c>
      <c s="26">
        <v>2.422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12.75">
      <c r="A57" s="28" t="s">
        <v>43</v>
      </c>
      <c r="E57" s="29" t="s">
        <v>420</v>
      </c>
    </row>
    <row r="58" spans="1:5" ht="12.75">
      <c r="A58" s="30" t="s">
        <v>45</v>
      </c>
      <c r="E58" s="31" t="s">
        <v>421</v>
      </c>
    </row>
    <row r="59" spans="1:5" ht="369.75">
      <c r="A59" t="s">
        <v>46</v>
      </c>
      <c r="E59" s="29" t="s">
        <v>422</v>
      </c>
    </row>
    <row r="60" spans="1:16" ht="12.75">
      <c r="A60" s="18" t="s">
        <v>38</v>
      </c>
      <c s="23" t="s">
        <v>94</v>
      </c>
      <c s="23" t="s">
        <v>423</v>
      </c>
      <c s="18" t="s">
        <v>40</v>
      </c>
      <c s="24" t="s">
        <v>424</v>
      </c>
      <c s="25" t="s">
        <v>105</v>
      </c>
      <c s="26">
        <v>0.436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425</v>
      </c>
    </row>
    <row r="62" spans="1:5" ht="12.75">
      <c r="A62" s="30" t="s">
        <v>45</v>
      </c>
      <c r="E62" s="31" t="s">
        <v>426</v>
      </c>
    </row>
    <row r="63" spans="1:5" ht="267.75">
      <c r="A63" t="s">
        <v>46</v>
      </c>
      <c r="E63" s="29" t="s">
        <v>427</v>
      </c>
    </row>
    <row r="64" spans="1:18" ht="12.75" customHeight="1">
      <c r="A64" s="5" t="s">
        <v>36</v>
      </c>
      <c s="5"/>
      <c s="35" t="s">
        <v>26</v>
      </c>
      <c s="5"/>
      <c s="21" t="s">
        <v>428</v>
      </c>
      <c s="5"/>
      <c s="5"/>
      <c s="5"/>
      <c s="36">
        <f>0+Q64</f>
      </c>
      <c r="O64">
        <f>0+R64</f>
      </c>
      <c r="Q64">
        <f>0+I65+I69+I73+I77</f>
      </c>
      <c>
        <f>0+O65+O69+O73+O77</f>
      </c>
    </row>
    <row r="65" spans="1:16" ht="12.75">
      <c r="A65" s="18" t="s">
        <v>38</v>
      </c>
      <c s="23" t="s">
        <v>97</v>
      </c>
      <c s="23" t="s">
        <v>429</v>
      </c>
      <c s="18" t="s">
        <v>40</v>
      </c>
      <c s="24" t="s">
        <v>430</v>
      </c>
      <c s="25" t="s">
        <v>124</v>
      </c>
      <c s="26">
        <v>1.663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431</v>
      </c>
    </row>
    <row r="67" spans="1:5" ht="38.25">
      <c r="A67" s="30" t="s">
        <v>45</v>
      </c>
      <c r="E67" s="31" t="s">
        <v>432</v>
      </c>
    </row>
    <row r="68" spans="1:5" ht="369.75">
      <c r="A68" t="s">
        <v>46</v>
      </c>
      <c r="E68" s="29" t="s">
        <v>422</v>
      </c>
    </row>
    <row r="69" spans="1:16" ht="12.75">
      <c r="A69" s="18" t="s">
        <v>38</v>
      </c>
      <c s="23" t="s">
        <v>237</v>
      </c>
      <c s="23" t="s">
        <v>433</v>
      </c>
      <c s="18" t="s">
        <v>40</v>
      </c>
      <c s="24" t="s">
        <v>434</v>
      </c>
      <c s="25" t="s">
        <v>124</v>
      </c>
      <c s="26">
        <v>1.663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435</v>
      </c>
    </row>
    <row r="71" spans="1:5" ht="38.25">
      <c r="A71" s="30" t="s">
        <v>45</v>
      </c>
      <c r="E71" s="31" t="s">
        <v>432</v>
      </c>
    </row>
    <row r="72" spans="1:5" ht="102">
      <c r="A72" t="s">
        <v>46</v>
      </c>
      <c r="E72" s="29" t="s">
        <v>436</v>
      </c>
    </row>
    <row r="73" spans="1:16" ht="12.75">
      <c r="A73" s="18" t="s">
        <v>38</v>
      </c>
      <c s="23" t="s">
        <v>243</v>
      </c>
      <c s="23" t="s">
        <v>437</v>
      </c>
      <c s="18" t="s">
        <v>40</v>
      </c>
      <c s="24" t="s">
        <v>438</v>
      </c>
      <c s="25" t="s">
        <v>124</v>
      </c>
      <c s="26">
        <v>0.28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439</v>
      </c>
    </row>
    <row r="75" spans="1:5" ht="12.75">
      <c r="A75" s="30" t="s">
        <v>45</v>
      </c>
      <c r="E75" s="31" t="s">
        <v>440</v>
      </c>
    </row>
    <row r="76" spans="1:5" ht="357">
      <c r="A76" t="s">
        <v>46</v>
      </c>
      <c r="E76" s="29" t="s">
        <v>441</v>
      </c>
    </row>
    <row r="77" spans="1:16" ht="12.75">
      <c r="A77" s="18" t="s">
        <v>38</v>
      </c>
      <c s="23" t="s">
        <v>248</v>
      </c>
      <c s="23" t="s">
        <v>437</v>
      </c>
      <c s="18" t="s">
        <v>103</v>
      </c>
      <c s="24" t="s">
        <v>438</v>
      </c>
      <c s="25" t="s">
        <v>124</v>
      </c>
      <c s="26">
        <v>0.685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442</v>
      </c>
    </row>
    <row r="79" spans="1:5" ht="12.75">
      <c r="A79" s="30" t="s">
        <v>45</v>
      </c>
      <c r="E79" s="31" t="s">
        <v>443</v>
      </c>
    </row>
    <row r="80" spans="1:5" ht="357">
      <c r="A80" t="s">
        <v>46</v>
      </c>
      <c r="E80" s="29" t="s">
        <v>441</v>
      </c>
    </row>
    <row r="81" spans="1:18" ht="12.75" customHeight="1">
      <c r="A81" s="5" t="s">
        <v>36</v>
      </c>
      <c s="5"/>
      <c s="35" t="s">
        <v>28</v>
      </c>
      <c s="5"/>
      <c s="21" t="s">
        <v>254</v>
      </c>
      <c s="5"/>
      <c s="5"/>
      <c s="5"/>
      <c s="36">
        <f>0+Q81</f>
      </c>
      <c r="O81">
        <f>0+R81</f>
      </c>
      <c r="Q81">
        <f>0+I82</f>
      </c>
      <c>
        <f>0+O82</f>
      </c>
    </row>
    <row r="82" spans="1:16" ht="12.75">
      <c r="A82" s="18" t="s">
        <v>38</v>
      </c>
      <c s="23" t="s">
        <v>255</v>
      </c>
      <c s="23" t="s">
        <v>444</v>
      </c>
      <c s="18" t="s">
        <v>40</v>
      </c>
      <c s="24" t="s">
        <v>445</v>
      </c>
      <c s="25" t="s">
        <v>118</v>
      </c>
      <c s="26">
        <v>131.7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38.25">
      <c r="A84" s="30" t="s">
        <v>45</v>
      </c>
      <c r="E84" s="31" t="s">
        <v>446</v>
      </c>
    </row>
    <row r="85" spans="1:5" ht="51">
      <c r="A85" t="s">
        <v>46</v>
      </c>
      <c r="E85" s="29" t="s">
        <v>447</v>
      </c>
    </row>
    <row r="86" spans="1:18" ht="12.75" customHeight="1">
      <c r="A86" s="5" t="s">
        <v>36</v>
      </c>
      <c s="5"/>
      <c s="35" t="s">
        <v>76</v>
      </c>
      <c s="5"/>
      <c s="21" t="s">
        <v>448</v>
      </c>
      <c s="5"/>
      <c s="5"/>
      <c s="5"/>
      <c s="36">
        <f>0+Q86</f>
      </c>
      <c r="O86">
        <f>0+R86</f>
      </c>
      <c r="Q86">
        <f>0+I87</f>
      </c>
      <c>
        <f>0+O87</f>
      </c>
    </row>
    <row r="87" spans="1:16" ht="25.5">
      <c r="A87" s="18" t="s">
        <v>38</v>
      </c>
      <c s="23" t="s">
        <v>261</v>
      </c>
      <c s="23" t="s">
        <v>449</v>
      </c>
      <c s="18" t="s">
        <v>40</v>
      </c>
      <c s="24" t="s">
        <v>450</v>
      </c>
      <c s="25" t="s">
        <v>118</v>
      </c>
      <c s="26">
        <v>82.005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12.75">
      <c r="A88" s="28" t="s">
        <v>43</v>
      </c>
      <c r="E88" s="29" t="s">
        <v>40</v>
      </c>
    </row>
    <row r="89" spans="1:5" ht="38.25">
      <c r="A89" s="30" t="s">
        <v>45</v>
      </c>
      <c r="E89" s="31" t="s">
        <v>451</v>
      </c>
    </row>
    <row r="90" spans="1:5" ht="191.25">
      <c r="A90" t="s">
        <v>46</v>
      </c>
      <c r="E90" s="29" t="s">
        <v>452</v>
      </c>
    </row>
    <row r="91" spans="1:18" ht="12.75" customHeight="1">
      <c r="A91" s="5" t="s">
        <v>36</v>
      </c>
      <c s="5"/>
      <c s="35" t="s">
        <v>79</v>
      </c>
      <c s="5"/>
      <c s="21" t="s">
        <v>453</v>
      </c>
      <c s="5"/>
      <c s="5"/>
      <c s="5"/>
      <c s="36">
        <f>0+Q91</f>
      </c>
      <c r="O91">
        <f>0+R91</f>
      </c>
      <c r="Q91">
        <f>0+I92</f>
      </c>
      <c>
        <f>0+O92</f>
      </c>
    </row>
    <row r="92" spans="1:16" ht="12.75">
      <c r="A92" s="18" t="s">
        <v>38</v>
      </c>
      <c s="23" t="s">
        <v>267</v>
      </c>
      <c s="23" t="s">
        <v>454</v>
      </c>
      <c s="18" t="s">
        <v>40</v>
      </c>
      <c s="24" t="s">
        <v>455</v>
      </c>
      <c s="25" t="s">
        <v>140</v>
      </c>
      <c s="26">
        <v>16.79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12.75">
      <c r="A93" s="28" t="s">
        <v>43</v>
      </c>
      <c r="E93" s="29" t="s">
        <v>456</v>
      </c>
    </row>
    <row r="94" spans="1:5" ht="12.75">
      <c r="A94" s="30" t="s">
        <v>45</v>
      </c>
      <c r="E94" s="31" t="s">
        <v>457</v>
      </c>
    </row>
    <row r="95" spans="1:5" ht="255">
      <c r="A95" t="s">
        <v>46</v>
      </c>
      <c r="E95" s="29" t="s">
        <v>458</v>
      </c>
    </row>
    <row r="96" spans="1:18" ht="12.75" customHeight="1">
      <c r="A96" s="5" t="s">
        <v>36</v>
      </c>
      <c s="5"/>
      <c s="35" t="s">
        <v>33</v>
      </c>
      <c s="5"/>
      <c s="21" t="s">
        <v>137</v>
      </c>
      <c s="5"/>
      <c s="5"/>
      <c s="5"/>
      <c s="36">
        <f>0+Q96</f>
      </c>
      <c r="O96">
        <f>0+R96</f>
      </c>
      <c r="Q96">
        <f>0+I97+I101</f>
      </c>
      <c>
        <f>0+O97+O101</f>
      </c>
    </row>
    <row r="97" spans="1:16" ht="12.75">
      <c r="A97" s="18" t="s">
        <v>38</v>
      </c>
      <c s="23" t="s">
        <v>270</v>
      </c>
      <c s="23" t="s">
        <v>144</v>
      </c>
      <c s="18" t="s">
        <v>40</v>
      </c>
      <c s="24" t="s">
        <v>145</v>
      </c>
      <c s="25" t="s">
        <v>124</v>
      </c>
      <c s="26">
        <v>30.114</v>
      </c>
      <c s="27">
        <v>0</v>
      </c>
      <c s="27">
        <f>ROUND(ROUND(H97,2)*ROUND(G97,3),2)</f>
      </c>
      <c r="O97">
        <f>(I97*21)/100</f>
      </c>
      <c t="s">
        <v>16</v>
      </c>
    </row>
    <row r="98" spans="1:5" ht="12.75">
      <c r="A98" s="28" t="s">
        <v>43</v>
      </c>
      <c r="E98" s="29" t="s">
        <v>459</v>
      </c>
    </row>
    <row r="99" spans="1:5" ht="12.75">
      <c r="A99" s="30" t="s">
        <v>45</v>
      </c>
      <c r="E99" s="31" t="s">
        <v>460</v>
      </c>
    </row>
    <row r="100" spans="1:5" ht="102">
      <c r="A100" t="s">
        <v>46</v>
      </c>
      <c r="E100" s="29" t="s">
        <v>148</v>
      </c>
    </row>
    <row r="101" spans="1:16" ht="12.75">
      <c r="A101" s="18" t="s">
        <v>38</v>
      </c>
      <c s="23" t="s">
        <v>275</v>
      </c>
      <c s="23" t="s">
        <v>170</v>
      </c>
      <c s="18" t="s">
        <v>40</v>
      </c>
      <c s="24" t="s">
        <v>171</v>
      </c>
      <c s="25" t="s">
        <v>124</v>
      </c>
      <c s="26">
        <v>6.652</v>
      </c>
      <c s="27">
        <v>0</v>
      </c>
      <c s="27">
        <f>ROUND(ROUND(H101,2)*ROUND(G101,3),2)</f>
      </c>
      <c r="O101">
        <f>(I101*21)/100</f>
      </c>
      <c t="s">
        <v>16</v>
      </c>
    </row>
    <row r="102" spans="1:5" ht="12.75">
      <c r="A102" s="28" t="s">
        <v>43</v>
      </c>
      <c r="E102" s="29" t="s">
        <v>461</v>
      </c>
    </row>
    <row r="103" spans="1:5" ht="38.25">
      <c r="A103" s="30" t="s">
        <v>45</v>
      </c>
      <c r="E103" s="31" t="s">
        <v>462</v>
      </c>
    </row>
    <row r="104" spans="1:5" ht="102">
      <c r="A104" t="s">
        <v>46</v>
      </c>
      <c r="E104" s="29" t="s">
        <v>148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0+O8+O21+O50+O59+O84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463</v>
      </c>
      <c s="32">
        <f>0+I8+I21+I50+I59+I84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463</v>
      </c>
      <c s="5"/>
      <c s="14" t="s">
        <v>464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102</v>
      </c>
      <c s="18" t="s">
        <v>103</v>
      </c>
      <c s="24" t="s">
        <v>104</v>
      </c>
      <c s="25" t="s">
        <v>105</v>
      </c>
      <c s="26">
        <v>59.83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465</v>
      </c>
    </row>
    <row r="11" spans="1:5" ht="12.75">
      <c r="A11" s="30" t="s">
        <v>45</v>
      </c>
      <c r="E11" s="31" t="s">
        <v>466</v>
      </c>
    </row>
    <row r="12" spans="1:5" ht="25.5">
      <c r="A12" t="s">
        <v>46</v>
      </c>
      <c r="E12" s="29" t="s">
        <v>108</v>
      </c>
    </row>
    <row r="13" spans="1:16" ht="12.75">
      <c r="A13" s="18" t="s">
        <v>38</v>
      </c>
      <c s="23" t="s">
        <v>16</v>
      </c>
      <c s="23" t="s">
        <v>102</v>
      </c>
      <c s="18" t="s">
        <v>109</v>
      </c>
      <c s="24" t="s">
        <v>104</v>
      </c>
      <c s="25" t="s">
        <v>105</v>
      </c>
      <c s="26">
        <v>22.233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467</v>
      </c>
    </row>
    <row r="15" spans="1:5" ht="12.75">
      <c r="A15" s="30" t="s">
        <v>45</v>
      </c>
      <c r="E15" s="31" t="s">
        <v>468</v>
      </c>
    </row>
    <row r="16" spans="1:5" ht="25.5">
      <c r="A16" t="s">
        <v>46</v>
      </c>
      <c r="E16" s="29" t="s">
        <v>108</v>
      </c>
    </row>
    <row r="17" spans="1:16" ht="12.75">
      <c r="A17" s="18" t="s">
        <v>38</v>
      </c>
      <c s="23" t="s">
        <v>15</v>
      </c>
      <c s="23" t="s">
        <v>112</v>
      </c>
      <c s="18" t="s">
        <v>40</v>
      </c>
      <c s="24" t="s">
        <v>113</v>
      </c>
      <c s="25" t="s">
        <v>105</v>
      </c>
      <c s="26">
        <v>54.193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392</v>
      </c>
    </row>
    <row r="19" spans="1:5" ht="12.75">
      <c r="A19" s="30" t="s">
        <v>45</v>
      </c>
      <c r="E19" s="31" t="s">
        <v>469</v>
      </c>
    </row>
    <row r="20" spans="1:5" ht="25.5">
      <c r="A20" t="s">
        <v>46</v>
      </c>
      <c r="E20" s="29" t="s">
        <v>108</v>
      </c>
    </row>
    <row r="21" spans="1:18" ht="12.75" customHeight="1">
      <c r="A21" s="5" t="s">
        <v>36</v>
      </c>
      <c s="5"/>
      <c s="35" t="s">
        <v>22</v>
      </c>
      <c s="5"/>
      <c s="21" t="s">
        <v>115</v>
      </c>
      <c s="5"/>
      <c s="5"/>
      <c s="5"/>
      <c s="36">
        <f>0+Q21</f>
      </c>
      <c r="O21">
        <f>0+R21</f>
      </c>
      <c r="Q21">
        <f>0+I22+I26+I30+I34+I38+I42+I46</f>
      </c>
      <c>
        <f>0+O22+O26+O30+O34+O38+O42+O46</f>
      </c>
    </row>
    <row r="22" spans="1:16" ht="25.5">
      <c r="A22" s="18" t="s">
        <v>38</v>
      </c>
      <c s="23" t="s">
        <v>26</v>
      </c>
      <c s="23" t="s">
        <v>470</v>
      </c>
      <c s="18" t="s">
        <v>40</v>
      </c>
      <c s="24" t="s">
        <v>471</v>
      </c>
      <c s="25" t="s">
        <v>124</v>
      </c>
      <c s="26">
        <v>29.915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472</v>
      </c>
    </row>
    <row r="24" spans="1:5" ht="63.75">
      <c r="A24" s="30" t="s">
        <v>45</v>
      </c>
      <c r="E24" s="31" t="s">
        <v>473</v>
      </c>
    </row>
    <row r="25" spans="1:5" ht="63.75">
      <c r="A25" t="s">
        <v>46</v>
      </c>
      <c r="E25" s="29" t="s">
        <v>127</v>
      </c>
    </row>
    <row r="26" spans="1:16" ht="12.75">
      <c r="A26" s="18" t="s">
        <v>38</v>
      </c>
      <c s="23" t="s">
        <v>28</v>
      </c>
      <c s="23" t="s">
        <v>128</v>
      </c>
      <c s="18" t="s">
        <v>40</v>
      </c>
      <c s="24" t="s">
        <v>129</v>
      </c>
      <c s="25" t="s">
        <v>124</v>
      </c>
      <c s="26">
        <v>24.633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474</v>
      </c>
    </row>
    <row r="28" spans="1:5" ht="38.25">
      <c r="A28" s="30" t="s">
        <v>45</v>
      </c>
      <c r="E28" s="31" t="s">
        <v>475</v>
      </c>
    </row>
    <row r="29" spans="1:5" ht="63.75">
      <c r="A29" t="s">
        <v>46</v>
      </c>
      <c r="E29" s="29" t="s">
        <v>127</v>
      </c>
    </row>
    <row r="30" spans="1:16" ht="25.5">
      <c r="A30" s="18" t="s">
        <v>38</v>
      </c>
      <c s="23" t="s">
        <v>30</v>
      </c>
      <c s="23" t="s">
        <v>476</v>
      </c>
      <c s="18" t="s">
        <v>40</v>
      </c>
      <c s="24" t="s">
        <v>477</v>
      </c>
      <c s="25" t="s">
        <v>124</v>
      </c>
      <c s="26">
        <v>8.893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478</v>
      </c>
    </row>
    <row r="32" spans="1:5" ht="12.75">
      <c r="A32" s="30" t="s">
        <v>45</v>
      </c>
      <c r="E32" s="31" t="s">
        <v>479</v>
      </c>
    </row>
    <row r="33" spans="1:5" ht="63.75">
      <c r="A33" t="s">
        <v>46</v>
      </c>
      <c r="E33" s="29" t="s">
        <v>127</v>
      </c>
    </row>
    <row r="34" spans="1:16" ht="25.5">
      <c r="A34" s="18" t="s">
        <v>38</v>
      </c>
      <c s="23" t="s">
        <v>76</v>
      </c>
      <c s="23" t="s">
        <v>480</v>
      </c>
      <c s="18" t="s">
        <v>40</v>
      </c>
      <c s="24" t="s">
        <v>481</v>
      </c>
      <c s="25" t="s">
        <v>482</v>
      </c>
      <c s="26">
        <v>111.163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483</v>
      </c>
    </row>
    <row r="36" spans="1:5" ht="12.75">
      <c r="A36" s="30" t="s">
        <v>45</v>
      </c>
      <c r="E36" s="31" t="s">
        <v>484</v>
      </c>
    </row>
    <row r="37" spans="1:5" ht="25.5">
      <c r="A37" t="s">
        <v>46</v>
      </c>
      <c r="E37" s="29" t="s">
        <v>485</v>
      </c>
    </row>
    <row r="38" spans="1:16" ht="12.75">
      <c r="A38" s="18" t="s">
        <v>38</v>
      </c>
      <c s="23" t="s">
        <v>79</v>
      </c>
      <c s="23" t="s">
        <v>187</v>
      </c>
      <c s="18" t="s">
        <v>40</v>
      </c>
      <c s="24" t="s">
        <v>188</v>
      </c>
      <c s="25" t="s">
        <v>124</v>
      </c>
      <c s="26">
        <v>36.949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181</v>
      </c>
    </row>
    <row r="40" spans="1:5" ht="38.25">
      <c r="A40" s="30" t="s">
        <v>45</v>
      </c>
      <c r="E40" s="31" t="s">
        <v>486</v>
      </c>
    </row>
    <row r="41" spans="1:5" ht="25.5">
      <c r="A41" t="s">
        <v>46</v>
      </c>
      <c r="E41" s="29" t="s">
        <v>191</v>
      </c>
    </row>
    <row r="42" spans="1:16" ht="12.75">
      <c r="A42" s="18" t="s">
        <v>38</v>
      </c>
      <c s="23" t="s">
        <v>33</v>
      </c>
      <c s="23" t="s">
        <v>402</v>
      </c>
      <c s="18" t="s">
        <v>40</v>
      </c>
      <c s="24" t="s">
        <v>403</v>
      </c>
      <c s="25" t="s">
        <v>124</v>
      </c>
      <c s="26">
        <v>9.612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487</v>
      </c>
    </row>
    <row r="44" spans="1:5" ht="51">
      <c r="A44" s="30" t="s">
        <v>45</v>
      </c>
      <c r="E44" s="31" t="s">
        <v>488</v>
      </c>
    </row>
    <row r="45" spans="1:5" ht="229.5">
      <c r="A45" t="s">
        <v>46</v>
      </c>
      <c r="E45" s="29" t="s">
        <v>406</v>
      </c>
    </row>
    <row r="46" spans="1:16" ht="12.75">
      <c r="A46" s="18" t="s">
        <v>38</v>
      </c>
      <c s="23" t="s">
        <v>35</v>
      </c>
      <c s="23" t="s">
        <v>489</v>
      </c>
      <c s="18" t="s">
        <v>40</v>
      </c>
      <c s="24" t="s">
        <v>490</v>
      </c>
      <c s="25" t="s">
        <v>118</v>
      </c>
      <c s="26">
        <v>118.38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491</v>
      </c>
    </row>
    <row r="48" spans="1:5" ht="63.75">
      <c r="A48" s="30" t="s">
        <v>45</v>
      </c>
      <c r="E48" s="31" t="s">
        <v>492</v>
      </c>
    </row>
    <row r="49" spans="1:5" ht="25.5">
      <c r="A49" t="s">
        <v>46</v>
      </c>
      <c r="E49" s="29" t="s">
        <v>493</v>
      </c>
    </row>
    <row r="50" spans="1:18" ht="12.75" customHeight="1">
      <c r="A50" s="5" t="s">
        <v>36</v>
      </c>
      <c s="5"/>
      <c s="35" t="s">
        <v>16</v>
      </c>
      <c s="5"/>
      <c s="21" t="s">
        <v>411</v>
      </c>
      <c s="5"/>
      <c s="5"/>
      <c s="5"/>
      <c s="36">
        <f>0+Q50</f>
      </c>
      <c r="O50">
        <f>0+R50</f>
      </c>
      <c r="Q50">
        <f>0+I51+I55</f>
      </c>
      <c>
        <f>0+O51+O55</f>
      </c>
    </row>
    <row r="51" spans="1:16" ht="12.75">
      <c r="A51" s="18" t="s">
        <v>38</v>
      </c>
      <c s="23" t="s">
        <v>88</v>
      </c>
      <c s="23" t="s">
        <v>494</v>
      </c>
      <c s="18" t="s">
        <v>103</v>
      </c>
      <c s="24" t="s">
        <v>495</v>
      </c>
      <c s="25" t="s">
        <v>124</v>
      </c>
      <c s="26">
        <v>3.24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496</v>
      </c>
    </row>
    <row r="53" spans="1:5" ht="51">
      <c r="A53" s="30" t="s">
        <v>45</v>
      </c>
      <c r="E53" s="31" t="s">
        <v>497</v>
      </c>
    </row>
    <row r="54" spans="1:5" ht="369.75">
      <c r="A54" t="s">
        <v>46</v>
      </c>
      <c r="E54" s="29" t="s">
        <v>416</v>
      </c>
    </row>
    <row r="55" spans="1:16" ht="12.75">
      <c r="A55" s="18" t="s">
        <v>38</v>
      </c>
      <c s="23" t="s">
        <v>91</v>
      </c>
      <c s="23" t="s">
        <v>494</v>
      </c>
      <c s="18" t="s">
        <v>109</v>
      </c>
      <c s="24" t="s">
        <v>495</v>
      </c>
      <c s="25" t="s">
        <v>124</v>
      </c>
      <c s="26">
        <v>5.4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498</v>
      </c>
    </row>
    <row r="57" spans="1:5" ht="51">
      <c r="A57" s="30" t="s">
        <v>45</v>
      </c>
      <c r="E57" s="31" t="s">
        <v>499</v>
      </c>
    </row>
    <row r="58" spans="1:5" ht="369.75">
      <c r="A58" t="s">
        <v>46</v>
      </c>
      <c r="E58" s="29" t="s">
        <v>416</v>
      </c>
    </row>
    <row r="59" spans="1:18" ht="12.75" customHeight="1">
      <c r="A59" s="5" t="s">
        <v>36</v>
      </c>
      <c s="5"/>
      <c s="35" t="s">
        <v>28</v>
      </c>
      <c s="5"/>
      <c s="21" t="s">
        <v>254</v>
      </c>
      <c s="5"/>
      <c s="5"/>
      <c s="5"/>
      <c s="36">
        <f>0+Q59</f>
      </c>
      <c r="O59">
        <f>0+R59</f>
      </c>
      <c r="Q59">
        <f>0+I60+I64+I68+I72+I76+I80</f>
      </c>
      <c>
        <f>0+O60+O64+O68+O72+O76+O80</f>
      </c>
    </row>
    <row r="60" spans="1:16" ht="12.75">
      <c r="A60" s="18" t="s">
        <v>38</v>
      </c>
      <c s="23" t="s">
        <v>94</v>
      </c>
      <c s="23" t="s">
        <v>444</v>
      </c>
      <c s="18" t="s">
        <v>40</v>
      </c>
      <c s="24" t="s">
        <v>445</v>
      </c>
      <c s="25" t="s">
        <v>118</v>
      </c>
      <c s="26">
        <v>68.33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500</v>
      </c>
    </row>
    <row r="62" spans="1:5" ht="51">
      <c r="A62" s="30" t="s">
        <v>45</v>
      </c>
      <c r="E62" s="31" t="s">
        <v>501</v>
      </c>
    </row>
    <row r="63" spans="1:5" ht="51">
      <c r="A63" t="s">
        <v>46</v>
      </c>
      <c r="E63" s="29" t="s">
        <v>447</v>
      </c>
    </row>
    <row r="64" spans="1:16" ht="12.75">
      <c r="A64" s="18" t="s">
        <v>38</v>
      </c>
      <c s="23" t="s">
        <v>97</v>
      </c>
      <c s="23" t="s">
        <v>502</v>
      </c>
      <c s="18" t="s">
        <v>40</v>
      </c>
      <c s="24" t="s">
        <v>503</v>
      </c>
      <c s="25" t="s">
        <v>118</v>
      </c>
      <c s="26">
        <v>68.33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504</v>
      </c>
    </row>
    <row r="66" spans="1:5" ht="51">
      <c r="A66" s="30" t="s">
        <v>45</v>
      </c>
      <c r="E66" s="31" t="s">
        <v>501</v>
      </c>
    </row>
    <row r="67" spans="1:5" ht="102">
      <c r="A67" t="s">
        <v>46</v>
      </c>
      <c r="E67" s="29" t="s">
        <v>260</v>
      </c>
    </row>
    <row r="68" spans="1:16" ht="12.75">
      <c r="A68" s="18" t="s">
        <v>38</v>
      </c>
      <c s="23" t="s">
        <v>237</v>
      </c>
      <c s="23" t="s">
        <v>271</v>
      </c>
      <c s="18" t="s">
        <v>103</v>
      </c>
      <c s="24" t="s">
        <v>272</v>
      </c>
      <c s="25" t="s">
        <v>118</v>
      </c>
      <c s="26">
        <v>393.56</v>
      </c>
      <c s="27">
        <v>0</v>
      </c>
      <c s="27">
        <f>ROUND(ROUND(H68,2)*ROUND(G68,3),2)</f>
      </c>
      <c r="O68">
        <f>(I68*21)/100</f>
      </c>
      <c t="s">
        <v>16</v>
      </c>
    </row>
    <row r="69" spans="1:5" ht="12.75">
      <c r="A69" s="28" t="s">
        <v>43</v>
      </c>
      <c r="E69" s="29" t="s">
        <v>505</v>
      </c>
    </row>
    <row r="70" spans="1:5" ht="12.75">
      <c r="A70" s="30" t="s">
        <v>45</v>
      </c>
      <c r="E70" s="31" t="s">
        <v>506</v>
      </c>
    </row>
    <row r="71" spans="1:5" ht="51">
      <c r="A71" t="s">
        <v>46</v>
      </c>
      <c r="E71" s="29" t="s">
        <v>266</v>
      </c>
    </row>
    <row r="72" spans="1:16" ht="12.75">
      <c r="A72" s="18" t="s">
        <v>38</v>
      </c>
      <c s="23" t="s">
        <v>243</v>
      </c>
      <c s="23" t="s">
        <v>271</v>
      </c>
      <c s="18" t="s">
        <v>109</v>
      </c>
      <c s="24" t="s">
        <v>272</v>
      </c>
      <c s="25" t="s">
        <v>118</v>
      </c>
      <c s="26">
        <v>393.56</v>
      </c>
      <c s="27">
        <v>0</v>
      </c>
      <c s="27">
        <f>ROUND(ROUND(H72,2)*ROUND(G72,3),2)</f>
      </c>
      <c r="O72">
        <f>(I72*21)/100</f>
      </c>
      <c t="s">
        <v>16</v>
      </c>
    </row>
    <row r="73" spans="1:5" ht="12.75">
      <c r="A73" s="28" t="s">
        <v>43</v>
      </c>
      <c r="E73" s="29" t="s">
        <v>507</v>
      </c>
    </row>
    <row r="74" spans="1:5" ht="12.75">
      <c r="A74" s="30" t="s">
        <v>45</v>
      </c>
      <c r="E74" s="31" t="s">
        <v>506</v>
      </c>
    </row>
    <row r="75" spans="1:5" ht="51">
      <c r="A75" t="s">
        <v>46</v>
      </c>
      <c r="E75" s="29" t="s">
        <v>266</v>
      </c>
    </row>
    <row r="76" spans="1:16" ht="12.75">
      <c r="A76" s="18" t="s">
        <v>38</v>
      </c>
      <c s="23" t="s">
        <v>248</v>
      </c>
      <c s="23" t="s">
        <v>288</v>
      </c>
      <c s="18" t="s">
        <v>40</v>
      </c>
      <c s="24" t="s">
        <v>289</v>
      </c>
      <c s="25" t="s">
        <v>118</v>
      </c>
      <c s="26">
        <v>393.56</v>
      </c>
      <c s="27">
        <v>0</v>
      </c>
      <c s="27">
        <f>ROUND(ROUND(H76,2)*ROUND(G76,3),2)</f>
      </c>
      <c r="O76">
        <f>(I76*21)/100</f>
      </c>
      <c t="s">
        <v>16</v>
      </c>
    </row>
    <row r="77" spans="1:5" ht="12.75">
      <c r="A77" s="28" t="s">
        <v>43</v>
      </c>
      <c r="E77" s="29" t="s">
        <v>508</v>
      </c>
    </row>
    <row r="78" spans="1:5" ht="63.75">
      <c r="A78" s="30" t="s">
        <v>45</v>
      </c>
      <c r="E78" s="31" t="s">
        <v>509</v>
      </c>
    </row>
    <row r="79" spans="1:5" ht="140.25">
      <c r="A79" t="s">
        <v>46</v>
      </c>
      <c r="E79" s="29" t="s">
        <v>292</v>
      </c>
    </row>
    <row r="80" spans="1:16" ht="12.75">
      <c r="A80" s="18" t="s">
        <v>38</v>
      </c>
      <c s="23" t="s">
        <v>255</v>
      </c>
      <c s="23" t="s">
        <v>299</v>
      </c>
      <c s="18" t="s">
        <v>40</v>
      </c>
      <c s="24" t="s">
        <v>300</v>
      </c>
      <c s="25" t="s">
        <v>118</v>
      </c>
      <c s="26">
        <v>393.56</v>
      </c>
      <c s="27">
        <v>0</v>
      </c>
      <c s="27">
        <f>ROUND(ROUND(H80,2)*ROUND(G80,3),2)</f>
      </c>
      <c r="O80">
        <f>(I80*21)/100</f>
      </c>
      <c t="s">
        <v>16</v>
      </c>
    </row>
    <row r="81" spans="1:5" ht="12.75">
      <c r="A81" s="28" t="s">
        <v>43</v>
      </c>
      <c r="E81" s="29" t="s">
        <v>510</v>
      </c>
    </row>
    <row r="82" spans="1:5" ht="63.75">
      <c r="A82" s="30" t="s">
        <v>45</v>
      </c>
      <c r="E82" s="31" t="s">
        <v>509</v>
      </c>
    </row>
    <row r="83" spans="1:5" ht="140.25">
      <c r="A83" t="s">
        <v>46</v>
      </c>
      <c r="E83" s="29" t="s">
        <v>292</v>
      </c>
    </row>
    <row r="84" spans="1:18" ht="12.75" customHeight="1">
      <c r="A84" s="5" t="s">
        <v>36</v>
      </c>
      <c s="5"/>
      <c s="35" t="s">
        <v>79</v>
      </c>
      <c s="5"/>
      <c s="21" t="s">
        <v>453</v>
      </c>
      <c s="5"/>
      <c s="5"/>
      <c s="5"/>
      <c s="36">
        <f>0+Q84</f>
      </c>
      <c r="O84">
        <f>0+R84</f>
      </c>
      <c r="Q84">
        <f>0+I85</f>
      </c>
      <c>
        <f>0+O85</f>
      </c>
    </row>
    <row r="85" spans="1:16" ht="12.75">
      <c r="A85" s="18" t="s">
        <v>38</v>
      </c>
      <c s="23" t="s">
        <v>261</v>
      </c>
      <c s="23" t="s">
        <v>511</v>
      </c>
      <c s="18" t="s">
        <v>40</v>
      </c>
      <c s="24" t="s">
        <v>512</v>
      </c>
      <c s="25" t="s">
        <v>140</v>
      </c>
      <c s="26">
        <v>36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513</v>
      </c>
    </row>
    <row r="87" spans="1:5" ht="51">
      <c r="A87" s="30" t="s">
        <v>45</v>
      </c>
      <c r="E87" s="31" t="s">
        <v>514</v>
      </c>
    </row>
    <row r="88" spans="1:5" ht="255">
      <c r="A88" t="s">
        <v>46</v>
      </c>
      <c r="E88" s="29" t="s">
        <v>458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515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515</v>
      </c>
      <c s="5"/>
      <c s="14" t="s">
        <v>516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137</v>
      </c>
      <c s="19"/>
      <c s="19"/>
      <c s="19"/>
      <c s="22">
        <f>0+Q8</f>
      </c>
      <c r="O8">
        <f>0+R8</f>
      </c>
      <c r="Q8">
        <f>0+I9+I13+I17+I21+I25+I29+I33+I37+I41+I45+I49+I53+I57+I61+I65+I69+I73+I77</f>
      </c>
      <c>
        <f>0+O9+O13+O17+O21+O25+O29+O33+O37+O41+O45+O49+O53+O57+O61+O65+O69+O73+O77</f>
      </c>
    </row>
    <row r="9" spans="1:16" ht="25.5">
      <c r="A9" s="18" t="s">
        <v>38</v>
      </c>
      <c s="23" t="s">
        <v>22</v>
      </c>
      <c s="23" t="s">
        <v>517</v>
      </c>
      <c s="18" t="s">
        <v>40</v>
      </c>
      <c s="24" t="s">
        <v>518</v>
      </c>
      <c s="25" t="s">
        <v>180</v>
      </c>
      <c s="26">
        <v>52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519</v>
      </c>
    </row>
    <row r="11" spans="1:5" ht="140.25">
      <c r="A11" s="30" t="s">
        <v>45</v>
      </c>
      <c r="E11" s="31" t="s">
        <v>520</v>
      </c>
    </row>
    <row r="12" spans="1:5" ht="63.75">
      <c r="A12" t="s">
        <v>46</v>
      </c>
      <c r="E12" s="29" t="s">
        <v>521</v>
      </c>
    </row>
    <row r="13" spans="1:16" ht="12.75">
      <c r="A13" s="18" t="s">
        <v>38</v>
      </c>
      <c s="23" t="s">
        <v>16</v>
      </c>
      <c s="23" t="s">
        <v>522</v>
      </c>
      <c s="18" t="s">
        <v>40</v>
      </c>
      <c s="24" t="s">
        <v>523</v>
      </c>
      <c s="25" t="s">
        <v>180</v>
      </c>
      <c s="26">
        <v>52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524</v>
      </c>
    </row>
    <row r="15" spans="1:5" ht="12.75">
      <c r="A15" s="30" t="s">
        <v>45</v>
      </c>
      <c r="E15" s="31" t="s">
        <v>525</v>
      </c>
    </row>
    <row r="16" spans="1:5" ht="25.5">
      <c r="A16" t="s">
        <v>46</v>
      </c>
      <c r="E16" s="29" t="s">
        <v>339</v>
      </c>
    </row>
    <row r="17" spans="1:16" ht="12.75">
      <c r="A17" s="18" t="s">
        <v>38</v>
      </c>
      <c s="23" t="s">
        <v>15</v>
      </c>
      <c s="23" t="s">
        <v>526</v>
      </c>
      <c s="18" t="s">
        <v>40</v>
      </c>
      <c s="24" t="s">
        <v>527</v>
      </c>
      <c s="25" t="s">
        <v>528</v>
      </c>
      <c s="26">
        <v>5824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529</v>
      </c>
    </row>
    <row r="19" spans="1:5" ht="12.75">
      <c r="A19" s="30" t="s">
        <v>45</v>
      </c>
      <c r="E19" s="31" t="s">
        <v>530</v>
      </c>
    </row>
    <row r="20" spans="1:5" ht="25.5">
      <c r="A20" t="s">
        <v>46</v>
      </c>
      <c r="E20" s="29" t="s">
        <v>531</v>
      </c>
    </row>
    <row r="21" spans="1:16" ht="25.5">
      <c r="A21" s="18" t="s">
        <v>38</v>
      </c>
      <c s="23" t="s">
        <v>26</v>
      </c>
      <c s="23" t="s">
        <v>532</v>
      </c>
      <c s="18" t="s">
        <v>40</v>
      </c>
      <c s="24" t="s">
        <v>533</v>
      </c>
      <c s="25" t="s">
        <v>180</v>
      </c>
      <c s="26">
        <v>4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534</v>
      </c>
    </row>
    <row r="23" spans="1:5" ht="12.75">
      <c r="A23" s="30" t="s">
        <v>45</v>
      </c>
      <c r="E23" s="31" t="s">
        <v>535</v>
      </c>
    </row>
    <row r="24" spans="1:5" ht="63.75">
      <c r="A24" t="s">
        <v>46</v>
      </c>
      <c r="E24" s="29" t="s">
        <v>521</v>
      </c>
    </row>
    <row r="25" spans="1:16" ht="12.75">
      <c r="A25" s="18" t="s">
        <v>38</v>
      </c>
      <c s="23" t="s">
        <v>28</v>
      </c>
      <c s="23" t="s">
        <v>349</v>
      </c>
      <c s="18" t="s">
        <v>40</v>
      </c>
      <c s="24" t="s">
        <v>350</v>
      </c>
      <c s="25" t="s">
        <v>180</v>
      </c>
      <c s="26">
        <v>4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536</v>
      </c>
    </row>
    <row r="27" spans="1:5" ht="12.75">
      <c r="A27" s="30" t="s">
        <v>45</v>
      </c>
      <c r="E27" s="31" t="s">
        <v>537</v>
      </c>
    </row>
    <row r="28" spans="1:5" ht="25.5">
      <c r="A28" t="s">
        <v>46</v>
      </c>
      <c r="E28" s="29" t="s">
        <v>339</v>
      </c>
    </row>
    <row r="29" spans="1:16" ht="12.75">
      <c r="A29" s="18" t="s">
        <v>38</v>
      </c>
      <c s="23" t="s">
        <v>30</v>
      </c>
      <c s="23" t="s">
        <v>538</v>
      </c>
      <c s="18" t="s">
        <v>40</v>
      </c>
      <c s="24" t="s">
        <v>539</v>
      </c>
      <c s="25" t="s">
        <v>528</v>
      </c>
      <c s="26">
        <v>448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540</v>
      </c>
    </row>
    <row r="31" spans="1:5" ht="12.75">
      <c r="A31" s="30" t="s">
        <v>45</v>
      </c>
      <c r="E31" s="31" t="s">
        <v>541</v>
      </c>
    </row>
    <row r="32" spans="1:5" ht="25.5">
      <c r="A32" t="s">
        <v>46</v>
      </c>
      <c r="E32" s="29" t="s">
        <v>531</v>
      </c>
    </row>
    <row r="33" spans="1:16" ht="12.75">
      <c r="A33" s="18" t="s">
        <v>38</v>
      </c>
      <c s="23" t="s">
        <v>76</v>
      </c>
      <c s="23" t="s">
        <v>542</v>
      </c>
      <c s="18" t="s">
        <v>40</v>
      </c>
      <c s="24" t="s">
        <v>543</v>
      </c>
      <c s="25" t="s">
        <v>180</v>
      </c>
      <c s="26">
        <v>60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534</v>
      </c>
    </row>
    <row r="35" spans="1:5" ht="38.25">
      <c r="A35" s="30" t="s">
        <v>45</v>
      </c>
      <c r="E35" s="31" t="s">
        <v>544</v>
      </c>
    </row>
    <row r="36" spans="1:5" ht="63.75">
      <c r="A36" t="s">
        <v>46</v>
      </c>
      <c r="E36" s="29" t="s">
        <v>545</v>
      </c>
    </row>
    <row r="37" spans="1:16" ht="12.75">
      <c r="A37" s="18" t="s">
        <v>38</v>
      </c>
      <c s="23" t="s">
        <v>79</v>
      </c>
      <c s="23" t="s">
        <v>358</v>
      </c>
      <c s="18" t="s">
        <v>40</v>
      </c>
      <c s="24" t="s">
        <v>359</v>
      </c>
      <c s="25" t="s">
        <v>180</v>
      </c>
      <c s="26">
        <v>60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546</v>
      </c>
    </row>
    <row r="39" spans="1:5" ht="12.75">
      <c r="A39" s="30" t="s">
        <v>45</v>
      </c>
      <c r="E39" s="31" t="s">
        <v>547</v>
      </c>
    </row>
    <row r="40" spans="1:5" ht="25.5">
      <c r="A40" t="s">
        <v>46</v>
      </c>
      <c r="E40" s="29" t="s">
        <v>339</v>
      </c>
    </row>
    <row r="41" spans="1:16" ht="12.75">
      <c r="A41" s="18" t="s">
        <v>38</v>
      </c>
      <c s="23" t="s">
        <v>33</v>
      </c>
      <c s="23" t="s">
        <v>548</v>
      </c>
      <c s="18" t="s">
        <v>40</v>
      </c>
      <c s="24" t="s">
        <v>549</v>
      </c>
      <c s="25" t="s">
        <v>528</v>
      </c>
      <c s="26">
        <v>6720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550</v>
      </c>
    </row>
    <row r="43" spans="1:5" ht="12.75">
      <c r="A43" s="30" t="s">
        <v>45</v>
      </c>
      <c r="E43" s="31" t="s">
        <v>551</v>
      </c>
    </row>
    <row r="44" spans="1:5" ht="25.5">
      <c r="A44" t="s">
        <v>46</v>
      </c>
      <c r="E44" s="29" t="s">
        <v>552</v>
      </c>
    </row>
    <row r="45" spans="1:16" ht="12.75">
      <c r="A45" s="18" t="s">
        <v>38</v>
      </c>
      <c s="23" t="s">
        <v>35</v>
      </c>
      <c s="23" t="s">
        <v>553</v>
      </c>
      <c s="18" t="s">
        <v>40</v>
      </c>
      <c s="24" t="s">
        <v>554</v>
      </c>
      <c s="25" t="s">
        <v>180</v>
      </c>
      <c s="26">
        <v>3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534</v>
      </c>
    </row>
    <row r="47" spans="1:5" ht="12.75">
      <c r="A47" s="30" t="s">
        <v>45</v>
      </c>
      <c r="E47" s="31" t="s">
        <v>555</v>
      </c>
    </row>
    <row r="48" spans="1:5" ht="76.5">
      <c r="A48" t="s">
        <v>46</v>
      </c>
      <c r="E48" s="29" t="s">
        <v>556</v>
      </c>
    </row>
    <row r="49" spans="1:16" ht="12.75">
      <c r="A49" s="18" t="s">
        <v>38</v>
      </c>
      <c s="23" t="s">
        <v>88</v>
      </c>
      <c s="23" t="s">
        <v>557</v>
      </c>
      <c s="18" t="s">
        <v>40</v>
      </c>
      <c s="24" t="s">
        <v>558</v>
      </c>
      <c s="25" t="s">
        <v>180</v>
      </c>
      <c s="26">
        <v>3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559</v>
      </c>
    </row>
    <row r="51" spans="1:5" ht="12.75">
      <c r="A51" s="30" t="s">
        <v>45</v>
      </c>
      <c r="E51" s="31" t="s">
        <v>555</v>
      </c>
    </row>
    <row r="52" spans="1:5" ht="25.5">
      <c r="A52" t="s">
        <v>46</v>
      </c>
      <c r="E52" s="29" t="s">
        <v>560</v>
      </c>
    </row>
    <row r="53" spans="1:16" ht="12.75">
      <c r="A53" s="18" t="s">
        <v>38</v>
      </c>
      <c s="23" t="s">
        <v>91</v>
      </c>
      <c s="23" t="s">
        <v>561</v>
      </c>
      <c s="18" t="s">
        <v>40</v>
      </c>
      <c s="24" t="s">
        <v>562</v>
      </c>
      <c s="25" t="s">
        <v>528</v>
      </c>
      <c s="26">
        <v>336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563</v>
      </c>
    </row>
    <row r="55" spans="1:5" ht="12.75">
      <c r="A55" s="30" t="s">
        <v>45</v>
      </c>
      <c r="E55" s="31" t="s">
        <v>564</v>
      </c>
    </row>
    <row r="56" spans="1:5" ht="25.5">
      <c r="A56" t="s">
        <v>46</v>
      </c>
      <c r="E56" s="29" t="s">
        <v>565</v>
      </c>
    </row>
    <row r="57" spans="1:16" ht="12.75">
      <c r="A57" s="18" t="s">
        <v>38</v>
      </c>
      <c s="23" t="s">
        <v>94</v>
      </c>
      <c s="23" t="s">
        <v>566</v>
      </c>
      <c s="18" t="s">
        <v>40</v>
      </c>
      <c s="24" t="s">
        <v>567</v>
      </c>
      <c s="25" t="s">
        <v>180</v>
      </c>
      <c s="26">
        <v>3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534</v>
      </c>
    </row>
    <row r="59" spans="1:5" ht="12.75">
      <c r="A59" s="30" t="s">
        <v>45</v>
      </c>
      <c r="E59" s="31" t="s">
        <v>555</v>
      </c>
    </row>
    <row r="60" spans="1:5" ht="63.75">
      <c r="A60" t="s">
        <v>46</v>
      </c>
      <c r="E60" s="29" t="s">
        <v>568</v>
      </c>
    </row>
    <row r="61" spans="1:16" ht="12.75">
      <c r="A61" s="18" t="s">
        <v>38</v>
      </c>
      <c s="23" t="s">
        <v>97</v>
      </c>
      <c s="23" t="s">
        <v>569</v>
      </c>
      <c s="18" t="s">
        <v>40</v>
      </c>
      <c s="24" t="s">
        <v>570</v>
      </c>
      <c s="25" t="s">
        <v>180</v>
      </c>
      <c s="26">
        <v>3</v>
      </c>
      <c s="27">
        <v>0</v>
      </c>
      <c s="27">
        <f>ROUND(ROUND(H61,2)*ROUND(G61,3),2)</f>
      </c>
      <c r="O61">
        <f>(I61*21)/100</f>
      </c>
      <c t="s">
        <v>16</v>
      </c>
    </row>
    <row r="62" spans="1:5" ht="12.75">
      <c r="A62" s="28" t="s">
        <v>43</v>
      </c>
      <c r="E62" s="29" t="s">
        <v>571</v>
      </c>
    </row>
    <row r="63" spans="1:5" ht="12.75">
      <c r="A63" s="30" t="s">
        <v>45</v>
      </c>
      <c r="E63" s="31" t="s">
        <v>555</v>
      </c>
    </row>
    <row r="64" spans="1:5" ht="25.5">
      <c r="A64" t="s">
        <v>46</v>
      </c>
      <c r="E64" s="29" t="s">
        <v>560</v>
      </c>
    </row>
    <row r="65" spans="1:16" ht="12.75">
      <c r="A65" s="18" t="s">
        <v>38</v>
      </c>
      <c s="23" t="s">
        <v>237</v>
      </c>
      <c s="23" t="s">
        <v>572</v>
      </c>
      <c s="18" t="s">
        <v>40</v>
      </c>
      <c s="24" t="s">
        <v>573</v>
      </c>
      <c s="25" t="s">
        <v>528</v>
      </c>
      <c s="26">
        <v>336</v>
      </c>
      <c s="27">
        <v>0</v>
      </c>
      <c s="27">
        <f>ROUND(ROUND(H65,2)*ROUND(G65,3),2)</f>
      </c>
      <c r="O65">
        <f>(I65*21)/100</f>
      </c>
      <c t="s">
        <v>16</v>
      </c>
    </row>
    <row r="66" spans="1:5" ht="12.75">
      <c r="A66" s="28" t="s">
        <v>43</v>
      </c>
      <c r="E66" s="29" t="s">
        <v>574</v>
      </c>
    </row>
    <row r="67" spans="1:5" ht="12.75">
      <c r="A67" s="30" t="s">
        <v>45</v>
      </c>
      <c r="E67" s="31" t="s">
        <v>564</v>
      </c>
    </row>
    <row r="68" spans="1:5" ht="25.5">
      <c r="A68" t="s">
        <v>46</v>
      </c>
      <c r="E68" s="29" t="s">
        <v>565</v>
      </c>
    </row>
    <row r="69" spans="1:16" ht="25.5">
      <c r="A69" s="18" t="s">
        <v>38</v>
      </c>
      <c s="23" t="s">
        <v>243</v>
      </c>
      <c s="23" t="s">
        <v>575</v>
      </c>
      <c s="18" t="s">
        <v>40</v>
      </c>
      <c s="24" t="s">
        <v>576</v>
      </c>
      <c s="25" t="s">
        <v>180</v>
      </c>
      <c s="26">
        <v>60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12.75">
      <c r="A70" s="28" t="s">
        <v>43</v>
      </c>
      <c r="E70" s="29" t="s">
        <v>577</v>
      </c>
    </row>
    <row r="71" spans="1:5" ht="38.25">
      <c r="A71" s="30" t="s">
        <v>45</v>
      </c>
      <c r="E71" s="31" t="s">
        <v>578</v>
      </c>
    </row>
    <row r="72" spans="1:5" ht="63.75">
      <c r="A72" t="s">
        <v>46</v>
      </c>
      <c r="E72" s="29" t="s">
        <v>568</v>
      </c>
    </row>
    <row r="73" spans="1:16" ht="12.75">
      <c r="A73" s="18" t="s">
        <v>38</v>
      </c>
      <c s="23" t="s">
        <v>248</v>
      </c>
      <c s="23" t="s">
        <v>579</v>
      </c>
      <c s="18" t="s">
        <v>40</v>
      </c>
      <c s="24" t="s">
        <v>580</v>
      </c>
      <c s="25" t="s">
        <v>180</v>
      </c>
      <c s="26">
        <v>60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581</v>
      </c>
    </row>
    <row r="75" spans="1:5" ht="12.75">
      <c r="A75" s="30" t="s">
        <v>45</v>
      </c>
      <c r="E75" s="31" t="s">
        <v>547</v>
      </c>
    </row>
    <row r="76" spans="1:5" ht="25.5">
      <c r="A76" t="s">
        <v>46</v>
      </c>
      <c r="E76" s="29" t="s">
        <v>560</v>
      </c>
    </row>
    <row r="77" spans="1:16" ht="12.75">
      <c r="A77" s="18" t="s">
        <v>38</v>
      </c>
      <c s="23" t="s">
        <v>255</v>
      </c>
      <c s="23" t="s">
        <v>582</v>
      </c>
      <c s="18" t="s">
        <v>40</v>
      </c>
      <c s="24" t="s">
        <v>583</v>
      </c>
      <c s="25" t="s">
        <v>528</v>
      </c>
      <c s="26">
        <v>6720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584</v>
      </c>
    </row>
    <row r="79" spans="1:5" ht="12.75">
      <c r="A79" s="30" t="s">
        <v>45</v>
      </c>
      <c r="E79" s="31" t="s">
        <v>551</v>
      </c>
    </row>
    <row r="80" spans="1:5" ht="25.5">
      <c r="A80" t="s">
        <v>46</v>
      </c>
      <c r="E80" s="29" t="s">
        <v>565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8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0+O8+O13+O62+O95+O124+O157+O206+O231+O236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585</v>
      </c>
      <c s="32">
        <f>0+I8+I13+I62+I95+I124+I157+I206+I231+I236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585</v>
      </c>
      <c s="5"/>
      <c s="14" t="s">
        <v>586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102</v>
      </c>
      <c s="18" t="s">
        <v>40</v>
      </c>
      <c s="24" t="s">
        <v>104</v>
      </c>
      <c s="25" t="s">
        <v>105</v>
      </c>
      <c s="26">
        <v>152.466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587</v>
      </c>
    </row>
    <row r="11" spans="1:5" ht="51">
      <c r="A11" s="30" t="s">
        <v>45</v>
      </c>
      <c r="E11" s="31" t="s">
        <v>588</v>
      </c>
    </row>
    <row r="12" spans="1:5" ht="25.5">
      <c r="A12" t="s">
        <v>46</v>
      </c>
      <c r="E12" s="29" t="s">
        <v>108</v>
      </c>
    </row>
    <row r="13" spans="1:18" ht="12.75" customHeight="1">
      <c r="A13" s="5" t="s">
        <v>36</v>
      </c>
      <c s="5"/>
      <c s="35" t="s">
        <v>22</v>
      </c>
      <c s="5"/>
      <c s="21" t="s">
        <v>115</v>
      </c>
      <c s="5"/>
      <c s="5"/>
      <c s="5"/>
      <c s="36">
        <f>0+Q13</f>
      </c>
      <c r="O13">
        <f>0+R13</f>
      </c>
      <c r="Q13">
        <f>0+I14+I18+I22+I26+I30+I34+I38+I42+I46+I50+I54+I58</f>
      </c>
      <c>
        <f>0+O14+O18+O22+O26+O30+O34+O38+O42+O46+O50+O54+O58</f>
      </c>
    </row>
    <row r="14" spans="1:16" ht="12.75">
      <c r="A14" s="18" t="s">
        <v>38</v>
      </c>
      <c s="23" t="s">
        <v>16</v>
      </c>
      <c s="23" t="s">
        <v>589</v>
      </c>
      <c s="18" t="s">
        <v>40</v>
      </c>
      <c s="24" t="s">
        <v>590</v>
      </c>
      <c s="25" t="s">
        <v>591</v>
      </c>
      <c s="26">
        <v>168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592</v>
      </c>
    </row>
    <row r="16" spans="1:5" ht="12.75">
      <c r="A16" s="30" t="s">
        <v>45</v>
      </c>
      <c r="E16" s="31" t="s">
        <v>593</v>
      </c>
    </row>
    <row r="17" spans="1:5" ht="38.25">
      <c r="A17" t="s">
        <v>46</v>
      </c>
      <c r="E17" s="29" t="s">
        <v>594</v>
      </c>
    </row>
    <row r="18" spans="1:16" ht="12.75">
      <c r="A18" s="18" t="s">
        <v>38</v>
      </c>
      <c s="23" t="s">
        <v>15</v>
      </c>
      <c s="23" t="s">
        <v>595</v>
      </c>
      <c s="18" t="s">
        <v>40</v>
      </c>
      <c s="24" t="s">
        <v>596</v>
      </c>
      <c s="25" t="s">
        <v>140</v>
      </c>
      <c s="26">
        <v>23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597</v>
      </c>
    </row>
    <row r="20" spans="1:5" ht="12.75">
      <c r="A20" s="30" t="s">
        <v>45</v>
      </c>
      <c r="E20" s="31" t="s">
        <v>40</v>
      </c>
    </row>
    <row r="21" spans="1:5" ht="38.25">
      <c r="A21" t="s">
        <v>46</v>
      </c>
      <c r="E21" s="29" t="s">
        <v>598</v>
      </c>
    </row>
    <row r="22" spans="1:16" ht="12.75">
      <c r="A22" s="18" t="s">
        <v>38</v>
      </c>
      <c s="23" t="s">
        <v>26</v>
      </c>
      <c s="23" t="s">
        <v>203</v>
      </c>
      <c s="18" t="s">
        <v>40</v>
      </c>
      <c s="24" t="s">
        <v>204</v>
      </c>
      <c s="25" t="s">
        <v>124</v>
      </c>
      <c s="26">
        <v>56.536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599</v>
      </c>
    </row>
    <row r="24" spans="1:5" ht="63.75">
      <c r="A24" s="30" t="s">
        <v>45</v>
      </c>
      <c r="E24" s="31" t="s">
        <v>600</v>
      </c>
    </row>
    <row r="25" spans="1:5" ht="38.25">
      <c r="A25" t="s">
        <v>46</v>
      </c>
      <c r="E25" s="29" t="s">
        <v>207</v>
      </c>
    </row>
    <row r="26" spans="1:16" ht="12.75">
      <c r="A26" s="18" t="s">
        <v>38</v>
      </c>
      <c s="23" t="s">
        <v>28</v>
      </c>
      <c s="23" t="s">
        <v>208</v>
      </c>
      <c s="18" t="s">
        <v>40</v>
      </c>
      <c s="24" t="s">
        <v>209</v>
      </c>
      <c s="25" t="s">
        <v>124</v>
      </c>
      <c s="26">
        <v>18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601</v>
      </c>
    </row>
    <row r="28" spans="1:5" ht="12.75">
      <c r="A28" s="30" t="s">
        <v>45</v>
      </c>
      <c r="E28" s="31" t="s">
        <v>40</v>
      </c>
    </row>
    <row r="29" spans="1:5" ht="369.75">
      <c r="A29" t="s">
        <v>46</v>
      </c>
      <c r="E29" s="29" t="s">
        <v>212</v>
      </c>
    </row>
    <row r="30" spans="1:16" ht="12.75">
      <c r="A30" s="18" t="s">
        <v>38</v>
      </c>
      <c s="23" t="s">
        <v>30</v>
      </c>
      <c s="23" t="s">
        <v>602</v>
      </c>
      <c s="18" t="s">
        <v>40</v>
      </c>
      <c s="24" t="s">
        <v>603</v>
      </c>
      <c s="25" t="s">
        <v>124</v>
      </c>
      <c s="26">
        <v>54.672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604</v>
      </c>
    </row>
    <row r="32" spans="1:5" ht="38.25">
      <c r="A32" s="30" t="s">
        <v>45</v>
      </c>
      <c r="E32" s="31" t="s">
        <v>605</v>
      </c>
    </row>
    <row r="33" spans="1:5" ht="369.75">
      <c r="A33" t="s">
        <v>46</v>
      </c>
      <c r="E33" s="29" t="s">
        <v>212</v>
      </c>
    </row>
    <row r="34" spans="1:16" ht="12.75">
      <c r="A34" s="18" t="s">
        <v>38</v>
      </c>
      <c s="23" t="s">
        <v>76</v>
      </c>
      <c s="23" t="s">
        <v>402</v>
      </c>
      <c s="18" t="s">
        <v>103</v>
      </c>
      <c s="24" t="s">
        <v>403</v>
      </c>
      <c s="25" t="s">
        <v>124</v>
      </c>
      <c s="26">
        <v>61.2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606</v>
      </c>
    </row>
    <row r="36" spans="1:5" ht="38.25">
      <c r="A36" s="30" t="s">
        <v>45</v>
      </c>
      <c r="E36" s="31" t="s">
        <v>607</v>
      </c>
    </row>
    <row r="37" spans="1:5" ht="229.5">
      <c r="A37" t="s">
        <v>46</v>
      </c>
      <c r="E37" s="29" t="s">
        <v>406</v>
      </c>
    </row>
    <row r="38" spans="1:16" ht="12.75">
      <c r="A38" s="18" t="s">
        <v>38</v>
      </c>
      <c s="23" t="s">
        <v>79</v>
      </c>
      <c s="23" t="s">
        <v>402</v>
      </c>
      <c s="18" t="s">
        <v>109</v>
      </c>
      <c s="24" t="s">
        <v>403</v>
      </c>
      <c s="25" t="s">
        <v>124</v>
      </c>
      <c s="26">
        <v>113.9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608</v>
      </c>
    </row>
    <row r="40" spans="1:5" ht="38.25">
      <c r="A40" s="30" t="s">
        <v>45</v>
      </c>
      <c r="E40" s="31" t="s">
        <v>609</v>
      </c>
    </row>
    <row r="41" spans="1:5" ht="229.5">
      <c r="A41" t="s">
        <v>46</v>
      </c>
      <c r="E41" s="29" t="s">
        <v>406</v>
      </c>
    </row>
    <row r="42" spans="1:16" ht="12.75">
      <c r="A42" s="18" t="s">
        <v>38</v>
      </c>
      <c s="23" t="s">
        <v>33</v>
      </c>
      <c s="23" t="s">
        <v>402</v>
      </c>
      <c s="18" t="s">
        <v>194</v>
      </c>
      <c s="24" t="s">
        <v>403</v>
      </c>
      <c s="25" t="s">
        <v>124</v>
      </c>
      <c s="26">
        <v>76.755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610</v>
      </c>
    </row>
    <row r="44" spans="1:5" ht="38.25">
      <c r="A44" s="30" t="s">
        <v>45</v>
      </c>
      <c r="E44" s="31" t="s">
        <v>611</v>
      </c>
    </row>
    <row r="45" spans="1:5" ht="229.5">
      <c r="A45" t="s">
        <v>46</v>
      </c>
      <c r="E45" s="29" t="s">
        <v>406</v>
      </c>
    </row>
    <row r="46" spans="1:16" ht="12.75">
      <c r="A46" s="18" t="s">
        <v>38</v>
      </c>
      <c s="23" t="s">
        <v>35</v>
      </c>
      <c s="23" t="s">
        <v>402</v>
      </c>
      <c s="18" t="s">
        <v>612</v>
      </c>
      <c s="24" t="s">
        <v>403</v>
      </c>
      <c s="25" t="s">
        <v>124</v>
      </c>
      <c s="26">
        <v>20.374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613</v>
      </c>
    </row>
    <row r="48" spans="1:5" ht="63.75">
      <c r="A48" s="30" t="s">
        <v>45</v>
      </c>
      <c r="E48" s="31" t="s">
        <v>614</v>
      </c>
    </row>
    <row r="49" spans="1:5" ht="229.5">
      <c r="A49" t="s">
        <v>46</v>
      </c>
      <c r="E49" s="29" t="s">
        <v>406</v>
      </c>
    </row>
    <row r="50" spans="1:16" ht="12.75">
      <c r="A50" s="18" t="s">
        <v>38</v>
      </c>
      <c s="23" t="s">
        <v>88</v>
      </c>
      <c s="23" t="s">
        <v>615</v>
      </c>
      <c s="18" t="s">
        <v>40</v>
      </c>
      <c s="24" t="s">
        <v>616</v>
      </c>
      <c s="25" t="s">
        <v>124</v>
      </c>
      <c s="26">
        <v>18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617</v>
      </c>
    </row>
    <row r="52" spans="1:5" ht="38.25">
      <c r="A52" s="30" t="s">
        <v>45</v>
      </c>
      <c r="E52" s="31" t="s">
        <v>618</v>
      </c>
    </row>
    <row r="53" spans="1:5" ht="267.75">
      <c r="A53" t="s">
        <v>46</v>
      </c>
      <c r="E53" s="29" t="s">
        <v>619</v>
      </c>
    </row>
    <row r="54" spans="1:16" ht="12.75">
      <c r="A54" s="18" t="s">
        <v>38</v>
      </c>
      <c s="23" t="s">
        <v>91</v>
      </c>
      <c s="23" t="s">
        <v>620</v>
      </c>
      <c s="18" t="s">
        <v>40</v>
      </c>
      <c s="24" t="s">
        <v>621</v>
      </c>
      <c s="25" t="s">
        <v>118</v>
      </c>
      <c s="26">
        <v>282.68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622</v>
      </c>
    </row>
    <row r="56" spans="1:5" ht="12.75">
      <c r="A56" s="30" t="s">
        <v>45</v>
      </c>
      <c r="E56" s="31" t="s">
        <v>623</v>
      </c>
    </row>
    <row r="57" spans="1:5" ht="38.25">
      <c r="A57" t="s">
        <v>46</v>
      </c>
      <c r="E57" s="29" t="s">
        <v>624</v>
      </c>
    </row>
    <row r="58" spans="1:16" ht="12.75">
      <c r="A58" s="18" t="s">
        <v>38</v>
      </c>
      <c s="23" t="s">
        <v>94</v>
      </c>
      <c s="23" t="s">
        <v>232</v>
      </c>
      <c s="18" t="s">
        <v>40</v>
      </c>
      <c s="24" t="s">
        <v>233</v>
      </c>
      <c s="25" t="s">
        <v>118</v>
      </c>
      <c s="26">
        <v>282.68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625</v>
      </c>
    </row>
    <row r="60" spans="1:5" ht="12.75">
      <c r="A60" s="30" t="s">
        <v>45</v>
      </c>
      <c r="E60" s="31" t="s">
        <v>626</v>
      </c>
    </row>
    <row r="61" spans="1:5" ht="25.5">
      <c r="A61" t="s">
        <v>46</v>
      </c>
      <c r="E61" s="29" t="s">
        <v>236</v>
      </c>
    </row>
    <row r="62" spans="1:18" ht="12.75" customHeight="1">
      <c r="A62" s="5" t="s">
        <v>36</v>
      </c>
      <c s="5"/>
      <c s="35" t="s">
        <v>16</v>
      </c>
      <c s="5"/>
      <c s="21" t="s">
        <v>411</v>
      </c>
      <c s="5"/>
      <c s="5"/>
      <c s="5"/>
      <c s="36">
        <f>0+Q62</f>
      </c>
      <c r="O62">
        <f>0+R62</f>
      </c>
      <c r="Q62">
        <f>0+I63+I67+I71+I75+I79+I83+I87+I91</f>
      </c>
      <c>
        <f>0+O63+O67+O71+O75+O79+O83+O87+O91</f>
      </c>
    </row>
    <row r="63" spans="1:16" ht="12.75">
      <c r="A63" s="18" t="s">
        <v>38</v>
      </c>
      <c s="23" t="s">
        <v>97</v>
      </c>
      <c s="23" t="s">
        <v>627</v>
      </c>
      <c s="18" t="s">
        <v>40</v>
      </c>
      <c s="24" t="s">
        <v>628</v>
      </c>
      <c s="25" t="s">
        <v>140</v>
      </c>
      <c s="26">
        <v>20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629</v>
      </c>
    </row>
    <row r="65" spans="1:5" ht="12.75">
      <c r="A65" s="30" t="s">
        <v>45</v>
      </c>
      <c r="E65" s="31" t="s">
        <v>630</v>
      </c>
    </row>
    <row r="66" spans="1:5" ht="165.75">
      <c r="A66" t="s">
        <v>46</v>
      </c>
      <c r="E66" s="29" t="s">
        <v>631</v>
      </c>
    </row>
    <row r="67" spans="1:16" ht="12.75">
      <c r="A67" s="18" t="s">
        <v>38</v>
      </c>
      <c s="23" t="s">
        <v>237</v>
      </c>
      <c s="23" t="s">
        <v>632</v>
      </c>
      <c s="18" t="s">
        <v>40</v>
      </c>
      <c s="24" t="s">
        <v>633</v>
      </c>
      <c s="25" t="s">
        <v>124</v>
      </c>
      <c s="26">
        <v>0.266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12.75">
      <c r="A68" s="28" t="s">
        <v>43</v>
      </c>
      <c r="E68" s="29" t="s">
        <v>634</v>
      </c>
    </row>
    <row r="69" spans="1:5" ht="38.25">
      <c r="A69" s="30" t="s">
        <v>45</v>
      </c>
      <c r="E69" s="31" t="s">
        <v>635</v>
      </c>
    </row>
    <row r="70" spans="1:5" ht="51">
      <c r="A70" t="s">
        <v>46</v>
      </c>
      <c r="E70" s="29" t="s">
        <v>636</v>
      </c>
    </row>
    <row r="71" spans="1:16" ht="12.75">
      <c r="A71" s="18" t="s">
        <v>38</v>
      </c>
      <c s="23" t="s">
        <v>243</v>
      </c>
      <c s="23" t="s">
        <v>637</v>
      </c>
      <c s="18" t="s">
        <v>40</v>
      </c>
      <c s="24" t="s">
        <v>638</v>
      </c>
      <c s="25" t="s">
        <v>140</v>
      </c>
      <c s="26">
        <v>168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639</v>
      </c>
    </row>
    <row r="73" spans="1:5" ht="38.25">
      <c r="A73" s="30" t="s">
        <v>45</v>
      </c>
      <c r="E73" s="31" t="s">
        <v>640</v>
      </c>
    </row>
    <row r="74" spans="1:5" ht="51">
      <c r="A74" t="s">
        <v>46</v>
      </c>
      <c r="E74" s="29" t="s">
        <v>641</v>
      </c>
    </row>
    <row r="75" spans="1:16" ht="25.5">
      <c r="A75" s="18" t="s">
        <v>38</v>
      </c>
      <c s="23" t="s">
        <v>248</v>
      </c>
      <c s="23" t="s">
        <v>642</v>
      </c>
      <c s="18" t="s">
        <v>40</v>
      </c>
      <c s="24" t="s">
        <v>643</v>
      </c>
      <c s="25" t="s">
        <v>140</v>
      </c>
      <c s="26">
        <v>201.6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12.75">
      <c r="A76" s="28" t="s">
        <v>43</v>
      </c>
      <c r="E76" s="29" t="s">
        <v>644</v>
      </c>
    </row>
    <row r="77" spans="1:5" ht="38.25">
      <c r="A77" s="30" t="s">
        <v>45</v>
      </c>
      <c r="E77" s="31" t="s">
        <v>645</v>
      </c>
    </row>
    <row r="78" spans="1:5" ht="63.75">
      <c r="A78" t="s">
        <v>46</v>
      </c>
      <c r="E78" s="29" t="s">
        <v>646</v>
      </c>
    </row>
    <row r="79" spans="1:16" ht="12.75">
      <c r="A79" s="18" t="s">
        <v>38</v>
      </c>
      <c s="23" t="s">
        <v>255</v>
      </c>
      <c s="23" t="s">
        <v>647</v>
      </c>
      <c s="18" t="s">
        <v>40</v>
      </c>
      <c s="24" t="s">
        <v>648</v>
      </c>
      <c s="25" t="s">
        <v>124</v>
      </c>
      <c s="26">
        <v>39.528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12.75">
      <c r="A80" s="28" t="s">
        <v>43</v>
      </c>
      <c r="E80" s="29" t="s">
        <v>649</v>
      </c>
    </row>
    <row r="81" spans="1:5" ht="12.75">
      <c r="A81" s="30" t="s">
        <v>45</v>
      </c>
      <c r="E81" s="31" t="s">
        <v>650</v>
      </c>
    </row>
    <row r="82" spans="1:5" ht="369.75">
      <c r="A82" t="s">
        <v>46</v>
      </c>
      <c r="E82" s="29" t="s">
        <v>416</v>
      </c>
    </row>
    <row r="83" spans="1:16" ht="12.75">
      <c r="A83" s="18" t="s">
        <v>38</v>
      </c>
      <c s="23" t="s">
        <v>261</v>
      </c>
      <c s="23" t="s">
        <v>651</v>
      </c>
      <c s="18" t="s">
        <v>40</v>
      </c>
      <c s="24" t="s">
        <v>652</v>
      </c>
      <c s="25" t="s">
        <v>105</v>
      </c>
      <c s="26">
        <v>7.115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12.75">
      <c r="A84" s="28" t="s">
        <v>43</v>
      </c>
      <c r="E84" s="29" t="s">
        <v>653</v>
      </c>
    </row>
    <row r="85" spans="1:5" ht="12.75">
      <c r="A85" s="30" t="s">
        <v>45</v>
      </c>
      <c r="E85" s="31" t="s">
        <v>654</v>
      </c>
    </row>
    <row r="86" spans="1:5" ht="267.75">
      <c r="A86" t="s">
        <v>46</v>
      </c>
      <c r="E86" s="29" t="s">
        <v>427</v>
      </c>
    </row>
    <row r="87" spans="1:16" ht="12.75">
      <c r="A87" s="18" t="s">
        <v>38</v>
      </c>
      <c s="23" t="s">
        <v>267</v>
      </c>
      <c s="23" t="s">
        <v>655</v>
      </c>
      <c s="18" t="s">
        <v>40</v>
      </c>
      <c s="24" t="s">
        <v>656</v>
      </c>
      <c s="25" t="s">
        <v>118</v>
      </c>
      <c s="26">
        <v>128.52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25.5">
      <c r="A88" s="28" t="s">
        <v>43</v>
      </c>
      <c r="E88" s="29" t="s">
        <v>657</v>
      </c>
    </row>
    <row r="89" spans="1:5" ht="12.75">
      <c r="A89" s="30" t="s">
        <v>45</v>
      </c>
      <c r="E89" s="31" t="s">
        <v>658</v>
      </c>
    </row>
    <row r="90" spans="1:5" ht="102">
      <c r="A90" t="s">
        <v>46</v>
      </c>
      <c r="E90" s="29" t="s">
        <v>659</v>
      </c>
    </row>
    <row r="91" spans="1:16" ht="12.75">
      <c r="A91" s="18" t="s">
        <v>38</v>
      </c>
      <c s="23" t="s">
        <v>270</v>
      </c>
      <c s="23" t="s">
        <v>660</v>
      </c>
      <c s="18" t="s">
        <v>40</v>
      </c>
      <c s="24" t="s">
        <v>661</v>
      </c>
      <c s="25" t="s">
        <v>118</v>
      </c>
      <c s="26">
        <v>64.26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662</v>
      </c>
    </row>
    <row r="93" spans="1:5" ht="12.75">
      <c r="A93" s="30" t="s">
        <v>45</v>
      </c>
      <c r="E93" s="31" t="s">
        <v>663</v>
      </c>
    </row>
    <row r="94" spans="1:5" ht="102">
      <c r="A94" t="s">
        <v>46</v>
      </c>
      <c r="E94" s="29" t="s">
        <v>664</v>
      </c>
    </row>
    <row r="95" spans="1:18" ht="12.75" customHeight="1">
      <c r="A95" s="5" t="s">
        <v>36</v>
      </c>
      <c s="5"/>
      <c s="35" t="s">
        <v>15</v>
      </c>
      <c s="5"/>
      <c s="21" t="s">
        <v>417</v>
      </c>
      <c s="5"/>
      <c s="5"/>
      <c s="5"/>
      <c s="36">
        <f>0+Q95</f>
      </c>
      <c r="O95">
        <f>0+R95</f>
      </c>
      <c r="Q95">
        <f>0+I96+I100+I104+I108+I112+I116+I120</f>
      </c>
      <c>
        <f>0+O96+O100+O104+O108+O112+O116+O120</f>
      </c>
    </row>
    <row r="96" spans="1:16" ht="12.75">
      <c r="A96" s="18" t="s">
        <v>38</v>
      </c>
      <c s="23" t="s">
        <v>275</v>
      </c>
      <c s="23" t="s">
        <v>665</v>
      </c>
      <c s="18" t="s">
        <v>40</v>
      </c>
      <c s="24" t="s">
        <v>666</v>
      </c>
      <c s="25" t="s">
        <v>667</v>
      </c>
      <c s="26">
        <v>266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12.75">
      <c r="A97" s="28" t="s">
        <v>43</v>
      </c>
      <c r="E97" s="29" t="s">
        <v>668</v>
      </c>
    </row>
    <row r="98" spans="1:5" ht="38.25">
      <c r="A98" s="30" t="s">
        <v>45</v>
      </c>
      <c r="E98" s="31" t="s">
        <v>669</v>
      </c>
    </row>
    <row r="99" spans="1:5" ht="25.5">
      <c r="A99" t="s">
        <v>46</v>
      </c>
      <c r="E99" s="29" t="s">
        <v>670</v>
      </c>
    </row>
    <row r="100" spans="1:16" ht="12.75">
      <c r="A100" s="18" t="s">
        <v>38</v>
      </c>
      <c s="23" t="s">
        <v>278</v>
      </c>
      <c s="23" t="s">
        <v>671</v>
      </c>
      <c s="18" t="s">
        <v>40</v>
      </c>
      <c s="24" t="s">
        <v>672</v>
      </c>
      <c s="25" t="s">
        <v>124</v>
      </c>
      <c s="26">
        <v>10.488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673</v>
      </c>
    </row>
    <row r="102" spans="1:5" ht="38.25">
      <c r="A102" s="30" t="s">
        <v>45</v>
      </c>
      <c r="E102" s="31" t="s">
        <v>674</v>
      </c>
    </row>
    <row r="103" spans="1:5" ht="382.5">
      <c r="A103" t="s">
        <v>46</v>
      </c>
      <c r="E103" s="29" t="s">
        <v>675</v>
      </c>
    </row>
    <row r="104" spans="1:16" ht="12.75">
      <c r="A104" s="18" t="s">
        <v>38</v>
      </c>
      <c s="23" t="s">
        <v>281</v>
      </c>
      <c s="23" t="s">
        <v>676</v>
      </c>
      <c s="18" t="s">
        <v>40</v>
      </c>
      <c s="24" t="s">
        <v>677</v>
      </c>
      <c s="25" t="s">
        <v>105</v>
      </c>
      <c s="26">
        <v>1.573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678</v>
      </c>
    </row>
    <row r="106" spans="1:5" ht="12.75">
      <c r="A106" s="30" t="s">
        <v>45</v>
      </c>
      <c r="E106" s="31" t="s">
        <v>679</v>
      </c>
    </row>
    <row r="107" spans="1:5" ht="242.25">
      <c r="A107" t="s">
        <v>46</v>
      </c>
      <c r="E107" s="29" t="s">
        <v>680</v>
      </c>
    </row>
    <row r="108" spans="1:16" ht="12.75">
      <c r="A108" s="18" t="s">
        <v>38</v>
      </c>
      <c s="23" t="s">
        <v>287</v>
      </c>
      <c s="23" t="s">
        <v>681</v>
      </c>
      <c s="18" t="s">
        <v>40</v>
      </c>
      <c s="24" t="s">
        <v>682</v>
      </c>
      <c s="25" t="s">
        <v>124</v>
      </c>
      <c s="26">
        <v>36.14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12.75">
      <c r="A109" s="28" t="s">
        <v>43</v>
      </c>
      <c r="E109" s="29" t="s">
        <v>683</v>
      </c>
    </row>
    <row r="110" spans="1:5" ht="51">
      <c r="A110" s="30" t="s">
        <v>45</v>
      </c>
      <c r="E110" s="31" t="s">
        <v>684</v>
      </c>
    </row>
    <row r="111" spans="1:5" ht="369.75">
      <c r="A111" t="s">
        <v>46</v>
      </c>
      <c r="E111" s="29" t="s">
        <v>422</v>
      </c>
    </row>
    <row r="112" spans="1:16" ht="12.75">
      <c r="A112" s="18" t="s">
        <v>38</v>
      </c>
      <c s="23" t="s">
        <v>293</v>
      </c>
      <c s="23" t="s">
        <v>685</v>
      </c>
      <c s="18" t="s">
        <v>40</v>
      </c>
      <c s="24" t="s">
        <v>686</v>
      </c>
      <c s="25" t="s">
        <v>105</v>
      </c>
      <c s="26">
        <v>6.505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12.75">
      <c r="A113" s="28" t="s">
        <v>43</v>
      </c>
      <c r="E113" s="29" t="s">
        <v>687</v>
      </c>
    </row>
    <row r="114" spans="1:5" ht="12.75">
      <c r="A114" s="30" t="s">
        <v>45</v>
      </c>
      <c r="E114" s="31" t="s">
        <v>688</v>
      </c>
    </row>
    <row r="115" spans="1:5" ht="267.75">
      <c r="A115" t="s">
        <v>46</v>
      </c>
      <c r="E115" s="29" t="s">
        <v>427</v>
      </c>
    </row>
    <row r="116" spans="1:16" ht="12.75">
      <c r="A116" s="18" t="s">
        <v>38</v>
      </c>
      <c s="23" t="s">
        <v>298</v>
      </c>
      <c s="23" t="s">
        <v>689</v>
      </c>
      <c s="18" t="s">
        <v>40</v>
      </c>
      <c s="24" t="s">
        <v>690</v>
      </c>
      <c s="25" t="s">
        <v>124</v>
      </c>
      <c s="26">
        <v>84.452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12.75">
      <c r="A117" s="28" t="s">
        <v>43</v>
      </c>
      <c r="E117" s="29" t="s">
        <v>691</v>
      </c>
    </row>
    <row r="118" spans="1:5" ht="76.5">
      <c r="A118" s="30" t="s">
        <v>45</v>
      </c>
      <c r="E118" s="31" t="s">
        <v>692</v>
      </c>
    </row>
    <row r="119" spans="1:5" ht="369.75">
      <c r="A119" t="s">
        <v>46</v>
      </c>
      <c r="E119" s="29" t="s">
        <v>422</v>
      </c>
    </row>
    <row r="120" spans="1:16" ht="12.75">
      <c r="A120" s="18" t="s">
        <v>38</v>
      </c>
      <c s="23" t="s">
        <v>303</v>
      </c>
      <c s="23" t="s">
        <v>693</v>
      </c>
      <c s="18" t="s">
        <v>40</v>
      </c>
      <c s="24" t="s">
        <v>694</v>
      </c>
      <c s="25" t="s">
        <v>105</v>
      </c>
      <c s="26">
        <v>15.201</v>
      </c>
      <c s="27">
        <v>0</v>
      </c>
      <c s="27">
        <f>ROUND(ROUND(H120,2)*ROUND(G120,3),2)</f>
      </c>
      <c r="O120">
        <f>(I120*21)/100</f>
      </c>
      <c t="s">
        <v>16</v>
      </c>
    </row>
    <row r="121" spans="1:5" ht="12.75">
      <c r="A121" s="28" t="s">
        <v>43</v>
      </c>
      <c r="E121" s="29" t="s">
        <v>695</v>
      </c>
    </row>
    <row r="122" spans="1:5" ht="12.75">
      <c r="A122" s="30" t="s">
        <v>45</v>
      </c>
      <c r="E122" s="31" t="s">
        <v>696</v>
      </c>
    </row>
    <row r="123" spans="1:5" ht="267.75">
      <c r="A123" t="s">
        <v>46</v>
      </c>
      <c r="E123" s="29" t="s">
        <v>427</v>
      </c>
    </row>
    <row r="124" spans="1:18" ht="12.75" customHeight="1">
      <c r="A124" s="5" t="s">
        <v>36</v>
      </c>
      <c s="5"/>
      <c s="35" t="s">
        <v>26</v>
      </c>
      <c s="5"/>
      <c s="21" t="s">
        <v>428</v>
      </c>
      <c s="5"/>
      <c s="5"/>
      <c s="5"/>
      <c s="36">
        <f>0+Q124</f>
      </c>
      <c r="O124">
        <f>0+R124</f>
      </c>
      <c r="Q124">
        <f>0+I125+I129+I133+I137+I141+I145+I149+I153</f>
      </c>
      <c>
        <f>0+O125+O129+O133+O137+O141+O145+O149+O153</f>
      </c>
    </row>
    <row r="125" spans="1:16" ht="12.75">
      <c r="A125" s="18" t="s">
        <v>38</v>
      </c>
      <c s="23" t="s">
        <v>306</v>
      </c>
      <c s="23" t="s">
        <v>697</v>
      </c>
      <c s="18" t="s">
        <v>40</v>
      </c>
      <c s="24" t="s">
        <v>698</v>
      </c>
      <c s="25" t="s">
        <v>124</v>
      </c>
      <c s="26">
        <v>22.95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699</v>
      </c>
    </row>
    <row r="127" spans="1:5" ht="12.75">
      <c r="A127" s="30" t="s">
        <v>45</v>
      </c>
      <c r="E127" s="31" t="s">
        <v>700</v>
      </c>
    </row>
    <row r="128" spans="1:5" ht="369.75">
      <c r="A128" t="s">
        <v>46</v>
      </c>
      <c r="E128" s="29" t="s">
        <v>422</v>
      </c>
    </row>
    <row r="129" spans="1:16" ht="12.75">
      <c r="A129" s="18" t="s">
        <v>38</v>
      </c>
      <c s="23" t="s">
        <v>309</v>
      </c>
      <c s="23" t="s">
        <v>701</v>
      </c>
      <c s="18" t="s">
        <v>40</v>
      </c>
      <c s="24" t="s">
        <v>702</v>
      </c>
      <c s="25" t="s">
        <v>105</v>
      </c>
      <c s="26">
        <v>3.443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703</v>
      </c>
    </row>
    <row r="131" spans="1:5" ht="12.75">
      <c r="A131" s="30" t="s">
        <v>45</v>
      </c>
      <c r="E131" s="31" t="s">
        <v>704</v>
      </c>
    </row>
    <row r="132" spans="1:5" ht="267.75">
      <c r="A132" t="s">
        <v>46</v>
      </c>
      <c r="E132" s="29" t="s">
        <v>427</v>
      </c>
    </row>
    <row r="133" spans="1:16" ht="12.75">
      <c r="A133" s="18" t="s">
        <v>38</v>
      </c>
      <c s="23" t="s">
        <v>315</v>
      </c>
      <c s="23" t="s">
        <v>705</v>
      </c>
      <c s="18" t="s">
        <v>40</v>
      </c>
      <c s="24" t="s">
        <v>706</v>
      </c>
      <c s="25" t="s">
        <v>124</v>
      </c>
      <c s="26">
        <v>3.15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707</v>
      </c>
    </row>
    <row r="135" spans="1:5" ht="38.25">
      <c r="A135" s="30" t="s">
        <v>45</v>
      </c>
      <c r="E135" s="31" t="s">
        <v>708</v>
      </c>
    </row>
    <row r="136" spans="1:5" ht="229.5">
      <c r="A136" t="s">
        <v>46</v>
      </c>
      <c r="E136" s="29" t="s">
        <v>709</v>
      </c>
    </row>
    <row r="137" spans="1:16" ht="12.75">
      <c r="A137" s="18" t="s">
        <v>38</v>
      </c>
      <c s="23" t="s">
        <v>321</v>
      </c>
      <c s="23" t="s">
        <v>710</v>
      </c>
      <c s="18" t="s">
        <v>40</v>
      </c>
      <c s="24" t="s">
        <v>711</v>
      </c>
      <c s="25" t="s">
        <v>124</v>
      </c>
      <c s="26">
        <v>23.585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712</v>
      </c>
    </row>
    <row r="139" spans="1:5" ht="63.75">
      <c r="A139" s="30" t="s">
        <v>45</v>
      </c>
      <c r="E139" s="31" t="s">
        <v>713</v>
      </c>
    </row>
    <row r="140" spans="1:5" ht="369.75">
      <c r="A140" t="s">
        <v>46</v>
      </c>
      <c r="E140" s="29" t="s">
        <v>422</v>
      </c>
    </row>
    <row r="141" spans="1:16" ht="12.75">
      <c r="A141" s="18" t="s">
        <v>38</v>
      </c>
      <c s="23" t="s">
        <v>324</v>
      </c>
      <c s="23" t="s">
        <v>714</v>
      </c>
      <c s="18" t="s">
        <v>40</v>
      </c>
      <c s="24" t="s">
        <v>715</v>
      </c>
      <c s="25" t="s">
        <v>124</v>
      </c>
      <c s="26">
        <v>1.53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12.75">
      <c r="A142" s="28" t="s">
        <v>43</v>
      </c>
      <c r="E142" s="29" t="s">
        <v>716</v>
      </c>
    </row>
    <row r="143" spans="1:5" ht="12.75">
      <c r="A143" s="30" t="s">
        <v>45</v>
      </c>
      <c r="E143" s="31" t="s">
        <v>717</v>
      </c>
    </row>
    <row r="144" spans="1:5" ht="38.25">
      <c r="A144" t="s">
        <v>46</v>
      </c>
      <c r="E144" s="29" t="s">
        <v>718</v>
      </c>
    </row>
    <row r="145" spans="1:16" ht="12.75">
      <c r="A145" s="18" t="s">
        <v>38</v>
      </c>
      <c s="23" t="s">
        <v>329</v>
      </c>
      <c s="23" t="s">
        <v>719</v>
      </c>
      <c s="18" t="s">
        <v>40</v>
      </c>
      <c s="24" t="s">
        <v>720</v>
      </c>
      <c s="25" t="s">
        <v>124</v>
      </c>
      <c s="26">
        <v>20.4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25.5">
      <c r="A146" s="28" t="s">
        <v>43</v>
      </c>
      <c r="E146" s="29" t="s">
        <v>721</v>
      </c>
    </row>
    <row r="147" spans="1:5" ht="12.75">
      <c r="A147" s="30" t="s">
        <v>45</v>
      </c>
      <c r="E147" s="31" t="s">
        <v>722</v>
      </c>
    </row>
    <row r="148" spans="1:5" ht="51">
      <c r="A148" t="s">
        <v>46</v>
      </c>
      <c r="E148" s="29" t="s">
        <v>723</v>
      </c>
    </row>
    <row r="149" spans="1:16" ht="12.75">
      <c r="A149" s="18" t="s">
        <v>38</v>
      </c>
      <c s="23" t="s">
        <v>334</v>
      </c>
      <c s="23" t="s">
        <v>433</v>
      </c>
      <c s="18" t="s">
        <v>40</v>
      </c>
      <c s="24" t="s">
        <v>434</v>
      </c>
      <c s="25" t="s">
        <v>124</v>
      </c>
      <c s="26">
        <v>43.709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38.25">
      <c r="A150" s="28" t="s">
        <v>43</v>
      </c>
      <c r="E150" s="29" t="s">
        <v>724</v>
      </c>
    </row>
    <row r="151" spans="1:5" ht="89.25">
      <c r="A151" s="30" t="s">
        <v>45</v>
      </c>
      <c r="E151" s="31" t="s">
        <v>725</v>
      </c>
    </row>
    <row r="152" spans="1:5" ht="102">
      <c r="A152" t="s">
        <v>46</v>
      </c>
      <c r="E152" s="29" t="s">
        <v>436</v>
      </c>
    </row>
    <row r="153" spans="1:16" ht="12.75">
      <c r="A153" s="18" t="s">
        <v>38</v>
      </c>
      <c s="23" t="s">
        <v>340</v>
      </c>
      <c s="23" t="s">
        <v>437</v>
      </c>
      <c s="18" t="s">
        <v>40</v>
      </c>
      <c s="24" t="s">
        <v>438</v>
      </c>
      <c s="25" t="s">
        <v>124</v>
      </c>
      <c s="26">
        <v>15.52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12.75">
      <c r="A154" s="28" t="s">
        <v>43</v>
      </c>
      <c r="E154" s="29" t="s">
        <v>726</v>
      </c>
    </row>
    <row r="155" spans="1:5" ht="38.25">
      <c r="A155" s="30" t="s">
        <v>45</v>
      </c>
      <c r="E155" s="31" t="s">
        <v>727</v>
      </c>
    </row>
    <row r="156" spans="1:5" ht="357">
      <c r="A156" t="s">
        <v>46</v>
      </c>
      <c r="E156" s="29" t="s">
        <v>441</v>
      </c>
    </row>
    <row r="157" spans="1:18" ht="12.75" customHeight="1">
      <c r="A157" s="5" t="s">
        <v>36</v>
      </c>
      <c s="5"/>
      <c s="35" t="s">
        <v>28</v>
      </c>
      <c s="5"/>
      <c s="21" t="s">
        <v>254</v>
      </c>
      <c s="5"/>
      <c s="5"/>
      <c s="5"/>
      <c s="36">
        <f>0+Q157</f>
      </c>
      <c r="O157">
        <f>0+R157</f>
      </c>
      <c r="Q157">
        <f>0+I158+I162+I166+I170+I174+I178+I182+I186+I190+I194+I198+I202</f>
      </c>
      <c>
        <f>0+O158+O162+O166+O170+O174+O178+O182+O186+O190+O194+O198+O202</f>
      </c>
    </row>
    <row r="158" spans="1:16" ht="12.75">
      <c r="A158" s="18" t="s">
        <v>38</v>
      </c>
      <c s="23" t="s">
        <v>344</v>
      </c>
      <c s="23" t="s">
        <v>444</v>
      </c>
      <c s="18" t="s">
        <v>103</v>
      </c>
      <c s="24" t="s">
        <v>445</v>
      </c>
      <c s="25" t="s">
        <v>118</v>
      </c>
      <c s="26">
        <v>139.04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728</v>
      </c>
    </row>
    <row r="160" spans="1:5" ht="38.25">
      <c r="A160" s="30" t="s">
        <v>45</v>
      </c>
      <c r="E160" s="31" t="s">
        <v>729</v>
      </c>
    </row>
    <row r="161" spans="1:5" ht="51">
      <c r="A161" t="s">
        <v>46</v>
      </c>
      <c r="E161" s="29" t="s">
        <v>447</v>
      </c>
    </row>
    <row r="162" spans="1:16" ht="12.75">
      <c r="A162" s="18" t="s">
        <v>38</v>
      </c>
      <c s="23" t="s">
        <v>348</v>
      </c>
      <c s="23" t="s">
        <v>444</v>
      </c>
      <c s="18" t="s">
        <v>109</v>
      </c>
      <c s="24" t="s">
        <v>445</v>
      </c>
      <c s="25" t="s">
        <v>118</v>
      </c>
      <c s="26">
        <v>131.72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730</v>
      </c>
    </row>
    <row r="164" spans="1:5" ht="38.25">
      <c r="A164" s="30" t="s">
        <v>45</v>
      </c>
      <c r="E164" s="31" t="s">
        <v>731</v>
      </c>
    </row>
    <row r="165" spans="1:5" ht="51">
      <c r="A165" t="s">
        <v>46</v>
      </c>
      <c r="E165" s="29" t="s">
        <v>447</v>
      </c>
    </row>
    <row r="166" spans="1:16" ht="12.75">
      <c r="A166" s="18" t="s">
        <v>38</v>
      </c>
      <c s="23" t="s">
        <v>352</v>
      </c>
      <c s="23" t="s">
        <v>732</v>
      </c>
      <c s="18" t="s">
        <v>40</v>
      </c>
      <c s="24" t="s">
        <v>733</v>
      </c>
      <c s="25" t="s">
        <v>118</v>
      </c>
      <c s="26">
        <v>119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25.5">
      <c r="A167" s="28" t="s">
        <v>43</v>
      </c>
      <c r="E167" s="29" t="s">
        <v>734</v>
      </c>
    </row>
    <row r="168" spans="1:5" ht="38.25">
      <c r="A168" s="30" t="s">
        <v>45</v>
      </c>
      <c r="E168" s="31" t="s">
        <v>735</v>
      </c>
    </row>
    <row r="169" spans="1:5" ht="51">
      <c r="A169" t="s">
        <v>46</v>
      </c>
      <c r="E169" s="29" t="s">
        <v>447</v>
      </c>
    </row>
    <row r="170" spans="1:16" ht="12.75">
      <c r="A170" s="18" t="s">
        <v>38</v>
      </c>
      <c s="23" t="s">
        <v>357</v>
      </c>
      <c s="23" t="s">
        <v>736</v>
      </c>
      <c s="18" t="s">
        <v>40</v>
      </c>
      <c s="24" t="s">
        <v>737</v>
      </c>
      <c s="25" t="s">
        <v>118</v>
      </c>
      <c s="26">
        <v>146.16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738</v>
      </c>
    </row>
    <row r="172" spans="1:5" ht="38.25">
      <c r="A172" s="30" t="s">
        <v>45</v>
      </c>
      <c r="E172" s="31" t="s">
        <v>739</v>
      </c>
    </row>
    <row r="173" spans="1:5" ht="51">
      <c r="A173" t="s">
        <v>46</v>
      </c>
      <c r="E173" s="29" t="s">
        <v>266</v>
      </c>
    </row>
    <row r="174" spans="1:16" ht="12.75">
      <c r="A174" s="18" t="s">
        <v>38</v>
      </c>
      <c s="23" t="s">
        <v>361</v>
      </c>
      <c s="23" t="s">
        <v>271</v>
      </c>
      <c s="18" t="s">
        <v>103</v>
      </c>
      <c s="24" t="s">
        <v>272</v>
      </c>
      <c s="25" t="s">
        <v>118</v>
      </c>
      <c s="26">
        <v>223.843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740</v>
      </c>
    </row>
    <row r="176" spans="1:5" ht="51">
      <c r="A176" s="30" t="s">
        <v>45</v>
      </c>
      <c r="E176" s="31" t="s">
        <v>741</v>
      </c>
    </row>
    <row r="177" spans="1:5" ht="51">
      <c r="A177" t="s">
        <v>46</v>
      </c>
      <c r="E177" s="29" t="s">
        <v>266</v>
      </c>
    </row>
    <row r="178" spans="1:16" ht="12.75">
      <c r="A178" s="18" t="s">
        <v>38</v>
      </c>
      <c s="23" t="s">
        <v>366</v>
      </c>
      <c s="23" t="s">
        <v>271</v>
      </c>
      <c s="18" t="s">
        <v>109</v>
      </c>
      <c s="24" t="s">
        <v>272</v>
      </c>
      <c s="25" t="s">
        <v>118</v>
      </c>
      <c s="26">
        <v>222.063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742</v>
      </c>
    </row>
    <row r="180" spans="1:5" ht="51">
      <c r="A180" s="30" t="s">
        <v>45</v>
      </c>
      <c r="E180" s="31" t="s">
        <v>743</v>
      </c>
    </row>
    <row r="181" spans="1:5" ht="51">
      <c r="A181" t="s">
        <v>46</v>
      </c>
      <c r="E181" s="29" t="s">
        <v>266</v>
      </c>
    </row>
    <row r="182" spans="1:16" ht="12.75">
      <c r="A182" s="18" t="s">
        <v>38</v>
      </c>
      <c s="23" t="s">
        <v>369</v>
      </c>
      <c s="23" t="s">
        <v>288</v>
      </c>
      <c s="18" t="s">
        <v>40</v>
      </c>
      <c s="24" t="s">
        <v>289</v>
      </c>
      <c s="25" t="s">
        <v>118</v>
      </c>
      <c s="26">
        <v>222.063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12.75">
      <c r="A183" s="28" t="s">
        <v>43</v>
      </c>
      <c r="E183" s="29" t="s">
        <v>744</v>
      </c>
    </row>
    <row r="184" spans="1:5" ht="51">
      <c r="A184" s="30" t="s">
        <v>45</v>
      </c>
      <c r="E184" s="31" t="s">
        <v>743</v>
      </c>
    </row>
    <row r="185" spans="1:5" ht="140.25">
      <c r="A185" t="s">
        <v>46</v>
      </c>
      <c r="E185" s="29" t="s">
        <v>292</v>
      </c>
    </row>
    <row r="186" spans="1:16" ht="12.75">
      <c r="A186" s="18" t="s">
        <v>38</v>
      </c>
      <c s="23" t="s">
        <v>375</v>
      </c>
      <c s="23" t="s">
        <v>294</v>
      </c>
      <c s="18" t="s">
        <v>40</v>
      </c>
      <c s="24" t="s">
        <v>295</v>
      </c>
      <c s="25" t="s">
        <v>118</v>
      </c>
      <c s="26">
        <v>223.843</v>
      </c>
      <c s="27">
        <v>0</v>
      </c>
      <c s="27">
        <f>ROUND(ROUND(H186,2)*ROUND(G186,3),2)</f>
      </c>
      <c r="O186">
        <f>(I186*21)/100</f>
      </c>
      <c t="s">
        <v>16</v>
      </c>
    </row>
    <row r="187" spans="1:5" ht="12.75">
      <c r="A187" s="28" t="s">
        <v>43</v>
      </c>
      <c r="E187" s="29" t="s">
        <v>745</v>
      </c>
    </row>
    <row r="188" spans="1:5" ht="51">
      <c r="A188" s="30" t="s">
        <v>45</v>
      </c>
      <c r="E188" s="31" t="s">
        <v>741</v>
      </c>
    </row>
    <row r="189" spans="1:5" ht="140.25">
      <c r="A189" t="s">
        <v>46</v>
      </c>
      <c r="E189" s="29" t="s">
        <v>292</v>
      </c>
    </row>
    <row r="190" spans="1:16" ht="12.75">
      <c r="A190" s="18" t="s">
        <v>38</v>
      </c>
      <c s="23" t="s">
        <v>381</v>
      </c>
      <c s="23" t="s">
        <v>299</v>
      </c>
      <c s="18" t="s">
        <v>40</v>
      </c>
      <c s="24" t="s">
        <v>300</v>
      </c>
      <c s="25" t="s">
        <v>118</v>
      </c>
      <c s="26">
        <v>146.16</v>
      </c>
      <c s="27">
        <v>0</v>
      </c>
      <c s="27">
        <f>ROUND(ROUND(H190,2)*ROUND(G190,3),2)</f>
      </c>
      <c r="O190">
        <f>(I190*21)/100</f>
      </c>
      <c t="s">
        <v>16</v>
      </c>
    </row>
    <row r="191" spans="1:5" ht="12.75">
      <c r="A191" s="28" t="s">
        <v>43</v>
      </c>
      <c r="E191" s="29" t="s">
        <v>746</v>
      </c>
    </row>
    <row r="192" spans="1:5" ht="38.25">
      <c r="A192" s="30" t="s">
        <v>45</v>
      </c>
      <c r="E192" s="31" t="s">
        <v>739</v>
      </c>
    </row>
    <row r="193" spans="1:5" ht="140.25">
      <c r="A193" t="s">
        <v>46</v>
      </c>
      <c r="E193" s="29" t="s">
        <v>292</v>
      </c>
    </row>
    <row r="194" spans="1:16" ht="12.75">
      <c r="A194" s="18" t="s">
        <v>38</v>
      </c>
      <c s="23" t="s">
        <v>747</v>
      </c>
      <c s="23" t="s">
        <v>748</v>
      </c>
      <c s="18" t="s">
        <v>40</v>
      </c>
      <c s="24" t="s">
        <v>749</v>
      </c>
      <c s="25" t="s">
        <v>118</v>
      </c>
      <c s="26">
        <v>92.013</v>
      </c>
      <c s="27">
        <v>0</v>
      </c>
      <c s="27">
        <f>ROUND(ROUND(H194,2)*ROUND(G194,3),2)</f>
      </c>
      <c r="O194">
        <f>(I194*21)/100</f>
      </c>
      <c t="s">
        <v>16</v>
      </c>
    </row>
    <row r="195" spans="1:5" ht="12.75">
      <c r="A195" s="28" t="s">
        <v>43</v>
      </c>
      <c r="E195" s="29" t="s">
        <v>750</v>
      </c>
    </row>
    <row r="196" spans="1:5" ht="12.75">
      <c r="A196" s="30" t="s">
        <v>45</v>
      </c>
      <c r="E196" s="31" t="s">
        <v>751</v>
      </c>
    </row>
    <row r="197" spans="1:5" ht="140.25">
      <c r="A197" t="s">
        <v>46</v>
      </c>
      <c r="E197" s="29" t="s">
        <v>292</v>
      </c>
    </row>
    <row r="198" spans="1:16" ht="12.75">
      <c r="A198" s="18" t="s">
        <v>38</v>
      </c>
      <c s="23" t="s">
        <v>752</v>
      </c>
      <c s="23" t="s">
        <v>753</v>
      </c>
      <c s="18" t="s">
        <v>40</v>
      </c>
      <c s="24" t="s">
        <v>754</v>
      </c>
      <c s="25" t="s">
        <v>140</v>
      </c>
      <c s="26">
        <v>38</v>
      </c>
      <c s="27">
        <v>0</v>
      </c>
      <c s="27">
        <f>ROUND(ROUND(H198,2)*ROUND(G198,3),2)</f>
      </c>
      <c r="O198">
        <f>(I198*21)/100</f>
      </c>
      <c t="s">
        <v>16</v>
      </c>
    </row>
    <row r="199" spans="1:5" ht="12.75">
      <c r="A199" s="28" t="s">
        <v>43</v>
      </c>
      <c r="E199" s="29" t="s">
        <v>755</v>
      </c>
    </row>
    <row r="200" spans="1:5" ht="38.25">
      <c r="A200" s="30" t="s">
        <v>45</v>
      </c>
      <c r="E200" s="31" t="s">
        <v>756</v>
      </c>
    </row>
    <row r="201" spans="1:5" ht="38.25">
      <c r="A201" t="s">
        <v>46</v>
      </c>
      <c r="E201" s="29" t="s">
        <v>757</v>
      </c>
    </row>
    <row r="202" spans="1:16" ht="12.75">
      <c r="A202" s="18" t="s">
        <v>38</v>
      </c>
      <c s="23" t="s">
        <v>758</v>
      </c>
      <c s="23" t="s">
        <v>759</v>
      </c>
      <c s="18" t="s">
        <v>40</v>
      </c>
      <c s="24" t="s">
        <v>760</v>
      </c>
      <c s="25" t="s">
        <v>140</v>
      </c>
      <c s="26">
        <v>38</v>
      </c>
      <c s="27">
        <v>0</v>
      </c>
      <c s="27">
        <f>ROUND(ROUND(H202,2)*ROUND(G202,3),2)</f>
      </c>
      <c r="O202">
        <f>(I202*21)/100</f>
      </c>
      <c t="s">
        <v>16</v>
      </c>
    </row>
    <row r="203" spans="1:5" ht="12.75">
      <c r="A203" s="28" t="s">
        <v>43</v>
      </c>
      <c r="E203" s="29" t="s">
        <v>755</v>
      </c>
    </row>
    <row r="204" spans="1:5" ht="38.25">
      <c r="A204" s="30" t="s">
        <v>45</v>
      </c>
      <c r="E204" s="31" t="s">
        <v>756</v>
      </c>
    </row>
    <row r="205" spans="1:5" ht="38.25">
      <c r="A205" t="s">
        <v>46</v>
      </c>
      <c r="E205" s="29" t="s">
        <v>757</v>
      </c>
    </row>
    <row r="206" spans="1:18" ht="12.75" customHeight="1">
      <c r="A206" s="5" t="s">
        <v>36</v>
      </c>
      <c s="5"/>
      <c s="35" t="s">
        <v>76</v>
      </c>
      <c s="5"/>
      <c s="21" t="s">
        <v>448</v>
      </c>
      <c s="5"/>
      <c s="5"/>
      <c s="5"/>
      <c s="36">
        <f>0+Q206</f>
      </c>
      <c r="O206">
        <f>0+R206</f>
      </c>
      <c r="Q206">
        <f>0+I207+I211+I215+I219+I223+I227</f>
      </c>
      <c>
        <f>0+O207+O211+O215+O219+O223+O227</f>
      </c>
    </row>
    <row r="207" spans="1:16" ht="25.5">
      <c r="A207" s="18" t="s">
        <v>38</v>
      </c>
      <c s="23" t="s">
        <v>761</v>
      </c>
      <c s="23" t="s">
        <v>762</v>
      </c>
      <c s="18" t="s">
        <v>40</v>
      </c>
      <c s="24" t="s">
        <v>763</v>
      </c>
      <c s="25" t="s">
        <v>118</v>
      </c>
      <c s="26">
        <v>87.29</v>
      </c>
      <c s="27">
        <v>0</v>
      </c>
      <c s="27">
        <f>ROUND(ROUND(H207,2)*ROUND(G207,3),2)</f>
      </c>
      <c r="O207">
        <f>(I207*21)/100</f>
      </c>
      <c t="s">
        <v>16</v>
      </c>
    </row>
    <row r="208" spans="1:5" ht="12.75">
      <c r="A208" s="28" t="s">
        <v>43</v>
      </c>
      <c r="E208" s="29" t="s">
        <v>764</v>
      </c>
    </row>
    <row r="209" spans="1:5" ht="63.75">
      <c r="A209" s="30" t="s">
        <v>45</v>
      </c>
      <c r="E209" s="31" t="s">
        <v>765</v>
      </c>
    </row>
    <row r="210" spans="1:5" ht="191.25">
      <c r="A210" t="s">
        <v>46</v>
      </c>
      <c r="E210" s="29" t="s">
        <v>452</v>
      </c>
    </row>
    <row r="211" spans="1:16" ht="25.5">
      <c r="A211" s="18" t="s">
        <v>38</v>
      </c>
      <c s="23" t="s">
        <v>766</v>
      </c>
      <c s="23" t="s">
        <v>767</v>
      </c>
      <c s="18" t="s">
        <v>40</v>
      </c>
      <c s="24" t="s">
        <v>768</v>
      </c>
      <c s="25" t="s">
        <v>118</v>
      </c>
      <c s="26">
        <v>168.361</v>
      </c>
      <c s="27">
        <v>0</v>
      </c>
      <c s="27">
        <f>ROUND(ROUND(H211,2)*ROUND(G211,3),2)</f>
      </c>
      <c r="O211">
        <f>(I211*21)/100</f>
      </c>
      <c t="s">
        <v>16</v>
      </c>
    </row>
    <row r="212" spans="1:5" ht="12.75">
      <c r="A212" s="28" t="s">
        <v>43</v>
      </c>
      <c r="E212" s="29" t="s">
        <v>769</v>
      </c>
    </row>
    <row r="213" spans="1:5" ht="51">
      <c r="A213" s="30" t="s">
        <v>45</v>
      </c>
      <c r="E213" s="31" t="s">
        <v>770</v>
      </c>
    </row>
    <row r="214" spans="1:5" ht="204">
      <c r="A214" t="s">
        <v>46</v>
      </c>
      <c r="E214" s="29" t="s">
        <v>771</v>
      </c>
    </row>
    <row r="215" spans="1:16" ht="12.75">
      <c r="A215" s="18" t="s">
        <v>38</v>
      </c>
      <c s="23" t="s">
        <v>772</v>
      </c>
      <c s="23" t="s">
        <v>773</v>
      </c>
      <c s="18" t="s">
        <v>40</v>
      </c>
      <c s="24" t="s">
        <v>774</v>
      </c>
      <c s="25" t="s">
        <v>118</v>
      </c>
      <c s="26">
        <v>44.808</v>
      </c>
      <c s="27">
        <v>0</v>
      </c>
      <c s="27">
        <f>ROUND(ROUND(H215,2)*ROUND(G215,3),2)</f>
      </c>
      <c r="O215">
        <f>(I215*21)/100</f>
      </c>
      <c t="s">
        <v>16</v>
      </c>
    </row>
    <row r="216" spans="1:5" ht="12.75">
      <c r="A216" s="28" t="s">
        <v>43</v>
      </c>
      <c r="E216" s="29" t="s">
        <v>775</v>
      </c>
    </row>
    <row r="217" spans="1:5" ht="51">
      <c r="A217" s="30" t="s">
        <v>45</v>
      </c>
      <c r="E217" s="31" t="s">
        <v>776</v>
      </c>
    </row>
    <row r="218" spans="1:5" ht="38.25">
      <c r="A218" t="s">
        <v>46</v>
      </c>
      <c r="E218" s="29" t="s">
        <v>777</v>
      </c>
    </row>
    <row r="219" spans="1:16" ht="12.75">
      <c r="A219" s="18" t="s">
        <v>38</v>
      </c>
      <c s="23" t="s">
        <v>778</v>
      </c>
      <c s="23" t="s">
        <v>779</v>
      </c>
      <c s="18" t="s">
        <v>40</v>
      </c>
      <c s="24" t="s">
        <v>780</v>
      </c>
      <c s="25" t="s">
        <v>118</v>
      </c>
      <c s="26">
        <v>423.39</v>
      </c>
      <c s="27">
        <v>0</v>
      </c>
      <c s="27">
        <f>ROUND(ROUND(H219,2)*ROUND(G219,3),2)</f>
      </c>
      <c r="O219">
        <f>(I219*21)/100</f>
      </c>
      <c t="s">
        <v>16</v>
      </c>
    </row>
    <row r="220" spans="1:5" ht="25.5">
      <c r="A220" s="28" t="s">
        <v>43</v>
      </c>
      <c r="E220" s="29" t="s">
        <v>781</v>
      </c>
    </row>
    <row r="221" spans="1:5" ht="114.75">
      <c r="A221" s="30" t="s">
        <v>45</v>
      </c>
      <c r="E221" s="31" t="s">
        <v>782</v>
      </c>
    </row>
    <row r="222" spans="1:5" ht="38.25">
      <c r="A222" t="s">
        <v>46</v>
      </c>
      <c r="E222" s="29" t="s">
        <v>777</v>
      </c>
    </row>
    <row r="223" spans="1:16" ht="12.75">
      <c r="A223" s="18" t="s">
        <v>38</v>
      </c>
      <c s="23" t="s">
        <v>783</v>
      </c>
      <c s="23" t="s">
        <v>784</v>
      </c>
      <c s="18" t="s">
        <v>40</v>
      </c>
      <c s="24" t="s">
        <v>785</v>
      </c>
      <c s="25" t="s">
        <v>118</v>
      </c>
      <c s="26">
        <v>31.42</v>
      </c>
      <c s="27">
        <v>0</v>
      </c>
      <c s="27">
        <f>ROUND(ROUND(H223,2)*ROUND(G223,3),2)</f>
      </c>
      <c r="O223">
        <f>(I223*21)/100</f>
      </c>
      <c t="s">
        <v>16</v>
      </c>
    </row>
    <row r="224" spans="1:5" ht="12.75">
      <c r="A224" s="28" t="s">
        <v>43</v>
      </c>
      <c r="E224" s="29" t="s">
        <v>786</v>
      </c>
    </row>
    <row r="225" spans="1:5" ht="38.25">
      <c r="A225" s="30" t="s">
        <v>45</v>
      </c>
      <c r="E225" s="31" t="s">
        <v>787</v>
      </c>
    </row>
    <row r="226" spans="1:5" ht="51">
      <c r="A226" t="s">
        <v>46</v>
      </c>
      <c r="E226" s="29" t="s">
        <v>788</v>
      </c>
    </row>
    <row r="227" spans="1:16" ht="12.75">
      <c r="A227" s="18" t="s">
        <v>38</v>
      </c>
      <c s="23" t="s">
        <v>789</v>
      </c>
      <c s="23" t="s">
        <v>790</v>
      </c>
      <c s="18" t="s">
        <v>40</v>
      </c>
      <c s="24" t="s">
        <v>791</v>
      </c>
      <c s="25" t="s">
        <v>118</v>
      </c>
      <c s="26">
        <v>11.4</v>
      </c>
      <c s="27">
        <v>0</v>
      </c>
      <c s="27">
        <f>ROUND(ROUND(H227,2)*ROUND(G227,3),2)</f>
      </c>
      <c r="O227">
        <f>(I227*21)/100</f>
      </c>
      <c t="s">
        <v>16</v>
      </c>
    </row>
    <row r="228" spans="1:5" ht="12.75">
      <c r="A228" s="28" t="s">
        <v>43</v>
      </c>
      <c r="E228" s="29" t="s">
        <v>792</v>
      </c>
    </row>
    <row r="229" spans="1:5" ht="38.25">
      <c r="A229" s="30" t="s">
        <v>45</v>
      </c>
      <c r="E229" s="31" t="s">
        <v>793</v>
      </c>
    </row>
    <row r="230" spans="1:5" ht="51">
      <c r="A230" t="s">
        <v>46</v>
      </c>
      <c r="E230" s="29" t="s">
        <v>788</v>
      </c>
    </row>
    <row r="231" spans="1:18" ht="12.75" customHeight="1">
      <c r="A231" s="5" t="s">
        <v>36</v>
      </c>
      <c s="5"/>
      <c s="35" t="s">
        <v>79</v>
      </c>
      <c s="5"/>
      <c s="21" t="s">
        <v>453</v>
      </c>
      <c s="5"/>
      <c s="5"/>
      <c s="5"/>
      <c s="36">
        <f>0+Q231</f>
      </c>
      <c r="O231">
        <f>0+R231</f>
      </c>
      <c r="Q231">
        <f>0+I232</f>
      </c>
      <c>
        <f>0+O232</f>
      </c>
    </row>
    <row r="232" spans="1:16" ht="12.75">
      <c r="A232" s="18" t="s">
        <v>38</v>
      </c>
      <c s="23" t="s">
        <v>794</v>
      </c>
      <c s="23" t="s">
        <v>795</v>
      </c>
      <c s="18" t="s">
        <v>40</v>
      </c>
      <c s="24" t="s">
        <v>796</v>
      </c>
      <c s="25" t="s">
        <v>140</v>
      </c>
      <c s="26">
        <v>1.1</v>
      </c>
      <c s="27">
        <v>0</v>
      </c>
      <c s="27">
        <f>ROUND(ROUND(H232,2)*ROUND(G232,3),2)</f>
      </c>
      <c r="O232">
        <f>(I232*21)/100</f>
      </c>
      <c t="s">
        <v>16</v>
      </c>
    </row>
    <row r="233" spans="1:5" ht="12.75">
      <c r="A233" s="28" t="s">
        <v>43</v>
      </c>
      <c r="E233" s="29" t="s">
        <v>797</v>
      </c>
    </row>
    <row r="234" spans="1:5" ht="12.75">
      <c r="A234" s="30" t="s">
        <v>45</v>
      </c>
      <c r="E234" s="31" t="s">
        <v>798</v>
      </c>
    </row>
    <row r="235" spans="1:5" ht="255">
      <c r="A235" t="s">
        <v>46</v>
      </c>
      <c r="E235" s="29" t="s">
        <v>458</v>
      </c>
    </row>
    <row r="236" spans="1:18" ht="12.75" customHeight="1">
      <c r="A236" s="5" t="s">
        <v>36</v>
      </c>
      <c s="5"/>
      <c s="35" t="s">
        <v>33</v>
      </c>
      <c s="5"/>
      <c s="21" t="s">
        <v>137</v>
      </c>
      <c s="5"/>
      <c s="5"/>
      <c s="5"/>
      <c s="36">
        <f>0+Q236</f>
      </c>
      <c r="O236">
        <f>0+R236</f>
      </c>
      <c r="Q236">
        <f>0+I237+I241+I245+I249+I253+I257+I261+I265+I269+I273+I277+I281</f>
      </c>
      <c>
        <f>0+O237+O241+O245+O249+O253+O257+O261+O265+O269+O273+O277+O281</f>
      </c>
    </row>
    <row r="237" spans="1:16" ht="25.5">
      <c r="A237" s="18" t="s">
        <v>38</v>
      </c>
      <c s="23" t="s">
        <v>799</v>
      </c>
      <c s="23" t="s">
        <v>310</v>
      </c>
      <c s="18" t="s">
        <v>40</v>
      </c>
      <c s="24" t="s">
        <v>311</v>
      </c>
      <c s="25" t="s">
        <v>140</v>
      </c>
      <c s="26">
        <v>168.5</v>
      </c>
      <c s="27">
        <v>0</v>
      </c>
      <c s="27">
        <f>ROUND(ROUND(H237,2)*ROUND(G237,3),2)</f>
      </c>
      <c r="O237">
        <f>(I237*21)/100</f>
      </c>
      <c t="s">
        <v>16</v>
      </c>
    </row>
    <row r="238" spans="1:5" ht="12.75">
      <c r="A238" s="28" t="s">
        <v>43</v>
      </c>
      <c r="E238" s="29" t="s">
        <v>800</v>
      </c>
    </row>
    <row r="239" spans="1:5" ht="63.75">
      <c r="A239" s="30" t="s">
        <v>45</v>
      </c>
      <c r="E239" s="31" t="s">
        <v>801</v>
      </c>
    </row>
    <row r="240" spans="1:5" ht="127.5">
      <c r="A240" t="s">
        <v>46</v>
      </c>
      <c r="E240" s="29" t="s">
        <v>314</v>
      </c>
    </row>
    <row r="241" spans="1:16" ht="12.75">
      <c r="A241" s="18" t="s">
        <v>38</v>
      </c>
      <c s="23" t="s">
        <v>802</v>
      </c>
      <c s="23" t="s">
        <v>803</v>
      </c>
      <c s="18" t="s">
        <v>40</v>
      </c>
      <c s="24" t="s">
        <v>804</v>
      </c>
      <c s="25" t="s">
        <v>140</v>
      </c>
      <c s="26">
        <v>38</v>
      </c>
      <c s="27">
        <v>0</v>
      </c>
      <c s="27">
        <f>ROUND(ROUND(H241,2)*ROUND(G241,3),2)</f>
      </c>
      <c r="O241">
        <f>(I241*21)/100</f>
      </c>
      <c t="s">
        <v>16</v>
      </c>
    </row>
    <row r="242" spans="1:5" ht="12.75">
      <c r="A242" s="28" t="s">
        <v>43</v>
      </c>
      <c r="E242" s="29" t="s">
        <v>805</v>
      </c>
    </row>
    <row r="243" spans="1:5" ht="38.25">
      <c r="A243" s="30" t="s">
        <v>45</v>
      </c>
      <c r="E243" s="31" t="s">
        <v>756</v>
      </c>
    </row>
    <row r="244" spans="1:5" ht="114.75">
      <c r="A244" t="s">
        <v>46</v>
      </c>
      <c r="E244" s="29" t="s">
        <v>806</v>
      </c>
    </row>
    <row r="245" spans="1:16" ht="12.75">
      <c r="A245" s="18" t="s">
        <v>38</v>
      </c>
      <c s="23" t="s">
        <v>807</v>
      </c>
      <c s="23" t="s">
        <v>316</v>
      </c>
      <c s="18" t="s">
        <v>40</v>
      </c>
      <c s="24" t="s">
        <v>317</v>
      </c>
      <c s="25" t="s">
        <v>180</v>
      </c>
      <c s="26">
        <v>4</v>
      </c>
      <c s="27">
        <v>0</v>
      </c>
      <c s="27">
        <f>ROUND(ROUND(H245,2)*ROUND(G245,3),2)</f>
      </c>
      <c r="O245">
        <f>(I245*21)/100</f>
      </c>
      <c t="s">
        <v>16</v>
      </c>
    </row>
    <row r="246" spans="1:5" ht="12.75">
      <c r="A246" s="28" t="s">
        <v>43</v>
      </c>
      <c r="E246" s="29" t="s">
        <v>808</v>
      </c>
    </row>
    <row r="247" spans="1:5" ht="12.75">
      <c r="A247" s="30" t="s">
        <v>45</v>
      </c>
      <c r="E247" s="31" t="s">
        <v>40</v>
      </c>
    </row>
    <row r="248" spans="1:5" ht="51">
      <c r="A248" t="s">
        <v>46</v>
      </c>
      <c r="E248" s="29" t="s">
        <v>320</v>
      </c>
    </row>
    <row r="249" spans="1:16" ht="12.75">
      <c r="A249" s="18" t="s">
        <v>38</v>
      </c>
      <c s="23" t="s">
        <v>809</v>
      </c>
      <c s="23" t="s">
        <v>810</v>
      </c>
      <c s="18" t="s">
        <v>103</v>
      </c>
      <c s="24" t="s">
        <v>811</v>
      </c>
      <c s="25" t="s">
        <v>180</v>
      </c>
      <c s="26">
        <v>1</v>
      </c>
      <c s="27">
        <v>0</v>
      </c>
      <c s="27">
        <f>ROUND(ROUND(H249,2)*ROUND(G249,3),2)</f>
      </c>
      <c r="O249">
        <f>(I249*21)/100</f>
      </c>
      <c t="s">
        <v>16</v>
      </c>
    </row>
    <row r="250" spans="1:5" ht="12.75">
      <c r="A250" s="28" t="s">
        <v>43</v>
      </c>
      <c r="E250" s="29" t="s">
        <v>812</v>
      </c>
    </row>
    <row r="251" spans="1:5" ht="12.75">
      <c r="A251" s="30" t="s">
        <v>45</v>
      </c>
      <c r="E251" s="31" t="s">
        <v>40</v>
      </c>
    </row>
    <row r="252" spans="1:5" ht="25.5">
      <c r="A252" t="s">
        <v>46</v>
      </c>
      <c r="E252" s="29" t="s">
        <v>813</v>
      </c>
    </row>
    <row r="253" spans="1:16" ht="12.75">
      <c r="A253" s="18" t="s">
        <v>38</v>
      </c>
      <c s="23" t="s">
        <v>814</v>
      </c>
      <c s="23" t="s">
        <v>810</v>
      </c>
      <c s="18" t="s">
        <v>109</v>
      </c>
      <c s="24" t="s">
        <v>811</v>
      </c>
      <c s="25" t="s">
        <v>180</v>
      </c>
      <c s="26">
        <v>4</v>
      </c>
      <c s="27">
        <v>0</v>
      </c>
      <c s="27">
        <f>ROUND(ROUND(H253,2)*ROUND(G253,3),2)</f>
      </c>
      <c r="O253">
        <f>(I253*21)/100</f>
      </c>
      <c t="s">
        <v>16</v>
      </c>
    </row>
    <row r="254" spans="1:5" ht="12.75">
      <c r="A254" s="28" t="s">
        <v>43</v>
      </c>
      <c r="E254" s="29" t="s">
        <v>40</v>
      </c>
    </row>
    <row r="255" spans="1:5" ht="25.5">
      <c r="A255" s="30" t="s">
        <v>45</v>
      </c>
      <c r="E255" s="31" t="s">
        <v>815</v>
      </c>
    </row>
    <row r="256" spans="1:5" ht="25.5">
      <c r="A256" t="s">
        <v>46</v>
      </c>
      <c r="E256" s="29" t="s">
        <v>813</v>
      </c>
    </row>
    <row r="257" spans="1:16" ht="12.75">
      <c r="A257" s="18" t="s">
        <v>38</v>
      </c>
      <c s="23" t="s">
        <v>816</v>
      </c>
      <c s="23" t="s">
        <v>817</v>
      </c>
      <c s="18" t="s">
        <v>40</v>
      </c>
      <c s="24" t="s">
        <v>818</v>
      </c>
      <c s="25" t="s">
        <v>140</v>
      </c>
      <c s="26">
        <v>55.75</v>
      </c>
      <c s="27">
        <v>0</v>
      </c>
      <c s="27">
        <f>ROUND(ROUND(H257,2)*ROUND(G257,3),2)</f>
      </c>
      <c r="O257">
        <f>(I257*21)/100</f>
      </c>
      <c t="s">
        <v>16</v>
      </c>
    </row>
    <row r="258" spans="1:5" ht="12.75">
      <c r="A258" s="28" t="s">
        <v>43</v>
      </c>
      <c r="E258" s="29" t="s">
        <v>819</v>
      </c>
    </row>
    <row r="259" spans="1:5" ht="63.75">
      <c r="A259" s="30" t="s">
        <v>45</v>
      </c>
      <c r="E259" s="31" t="s">
        <v>820</v>
      </c>
    </row>
    <row r="260" spans="1:5" ht="51">
      <c r="A260" t="s">
        <v>46</v>
      </c>
      <c r="E260" s="29" t="s">
        <v>821</v>
      </c>
    </row>
    <row r="261" spans="1:16" ht="12.75">
      <c r="A261" s="18" t="s">
        <v>38</v>
      </c>
      <c s="23" t="s">
        <v>822</v>
      </c>
      <c s="23" t="s">
        <v>823</v>
      </c>
      <c s="18" t="s">
        <v>40</v>
      </c>
      <c s="24" t="s">
        <v>824</v>
      </c>
      <c s="25" t="s">
        <v>140</v>
      </c>
      <c s="26">
        <v>9.9</v>
      </c>
      <c s="27">
        <v>0</v>
      </c>
      <c s="27">
        <f>ROUND(ROUND(H261,2)*ROUND(G261,3),2)</f>
      </c>
      <c r="O261">
        <f>(I261*21)/100</f>
      </c>
      <c t="s">
        <v>16</v>
      </c>
    </row>
    <row r="262" spans="1:5" ht="12.75">
      <c r="A262" s="28" t="s">
        <v>43</v>
      </c>
      <c r="E262" s="29" t="s">
        <v>825</v>
      </c>
    </row>
    <row r="263" spans="1:5" ht="63.75">
      <c r="A263" s="30" t="s">
        <v>45</v>
      </c>
      <c r="E263" s="31" t="s">
        <v>826</v>
      </c>
    </row>
    <row r="264" spans="1:5" ht="51">
      <c r="A264" t="s">
        <v>46</v>
      </c>
      <c r="E264" s="29" t="s">
        <v>821</v>
      </c>
    </row>
    <row r="265" spans="1:16" ht="12.75">
      <c r="A265" s="18" t="s">
        <v>38</v>
      </c>
      <c s="23" t="s">
        <v>827</v>
      </c>
      <c s="23" t="s">
        <v>370</v>
      </c>
      <c s="18" t="s">
        <v>40</v>
      </c>
      <c s="24" t="s">
        <v>371</v>
      </c>
      <c s="25" t="s">
        <v>140</v>
      </c>
      <c s="26">
        <v>17.24</v>
      </c>
      <c s="27">
        <v>0</v>
      </c>
      <c s="27">
        <f>ROUND(ROUND(H265,2)*ROUND(G265,3),2)</f>
      </c>
      <c r="O265">
        <f>(I265*21)/100</f>
      </c>
      <c t="s">
        <v>16</v>
      </c>
    </row>
    <row r="266" spans="1:5" ht="12.75">
      <c r="A266" s="28" t="s">
        <v>43</v>
      </c>
      <c r="E266" s="29" t="s">
        <v>828</v>
      </c>
    </row>
    <row r="267" spans="1:5" ht="38.25">
      <c r="A267" s="30" t="s">
        <v>45</v>
      </c>
      <c r="E267" s="31" t="s">
        <v>829</v>
      </c>
    </row>
    <row r="268" spans="1:5" ht="25.5">
      <c r="A268" t="s">
        <v>46</v>
      </c>
      <c r="E268" s="29" t="s">
        <v>374</v>
      </c>
    </row>
    <row r="269" spans="1:16" ht="12.75">
      <c r="A269" s="18" t="s">
        <v>38</v>
      </c>
      <c s="23" t="s">
        <v>830</v>
      </c>
      <c s="23" t="s">
        <v>376</v>
      </c>
      <c s="18" t="s">
        <v>40</v>
      </c>
      <c s="24" t="s">
        <v>377</v>
      </c>
      <c s="25" t="s">
        <v>140</v>
      </c>
      <c s="26">
        <v>19.8</v>
      </c>
      <c s="27">
        <v>0</v>
      </c>
      <c s="27">
        <f>ROUND(ROUND(H269,2)*ROUND(G269,3),2)</f>
      </c>
      <c r="O269">
        <f>(I269*21)/100</f>
      </c>
      <c t="s">
        <v>16</v>
      </c>
    </row>
    <row r="270" spans="1:5" ht="12.75">
      <c r="A270" s="28" t="s">
        <v>43</v>
      </c>
      <c r="E270" s="29" t="s">
        <v>831</v>
      </c>
    </row>
    <row r="271" spans="1:5" ht="38.25">
      <c r="A271" s="30" t="s">
        <v>45</v>
      </c>
      <c r="E271" s="31" t="s">
        <v>832</v>
      </c>
    </row>
    <row r="272" spans="1:5" ht="38.25">
      <c r="A272" t="s">
        <v>46</v>
      </c>
      <c r="E272" s="29" t="s">
        <v>380</v>
      </c>
    </row>
    <row r="273" spans="1:16" ht="12.75">
      <c r="A273" s="18" t="s">
        <v>38</v>
      </c>
      <c s="23" t="s">
        <v>833</v>
      </c>
      <c s="23" t="s">
        <v>834</v>
      </c>
      <c s="18" t="s">
        <v>40</v>
      </c>
      <c s="24" t="s">
        <v>835</v>
      </c>
      <c s="25" t="s">
        <v>140</v>
      </c>
      <c s="26">
        <v>17.24</v>
      </c>
      <c s="27">
        <v>0</v>
      </c>
      <c s="27">
        <f>ROUND(ROUND(H273,2)*ROUND(G273,3),2)</f>
      </c>
      <c r="O273">
        <f>(I273*21)/100</f>
      </c>
      <c t="s">
        <v>16</v>
      </c>
    </row>
    <row r="274" spans="1:5" ht="12.75">
      <c r="A274" s="28" t="s">
        <v>43</v>
      </c>
      <c r="E274" s="29" t="s">
        <v>836</v>
      </c>
    </row>
    <row r="275" spans="1:5" ht="12.75">
      <c r="A275" s="30" t="s">
        <v>45</v>
      </c>
      <c r="E275" s="31" t="s">
        <v>837</v>
      </c>
    </row>
    <row r="276" spans="1:5" ht="38.25">
      <c r="A276" t="s">
        <v>46</v>
      </c>
      <c r="E276" s="29" t="s">
        <v>380</v>
      </c>
    </row>
    <row r="277" spans="1:16" ht="12.75">
      <c r="A277" s="18" t="s">
        <v>38</v>
      </c>
      <c s="23" t="s">
        <v>838</v>
      </c>
      <c s="23" t="s">
        <v>839</v>
      </c>
      <c s="18" t="s">
        <v>40</v>
      </c>
      <c s="24" t="s">
        <v>840</v>
      </c>
      <c s="25" t="s">
        <v>140</v>
      </c>
      <c s="26">
        <v>19.1</v>
      </c>
      <c s="27">
        <v>0</v>
      </c>
      <c s="27">
        <f>ROUND(ROUND(H277,2)*ROUND(G277,3),2)</f>
      </c>
      <c r="O277">
        <f>(I277*21)/100</f>
      </c>
      <c t="s">
        <v>16</v>
      </c>
    </row>
    <row r="278" spans="1:5" ht="12.75">
      <c r="A278" s="28" t="s">
        <v>43</v>
      </c>
      <c r="E278" s="29" t="s">
        <v>841</v>
      </c>
    </row>
    <row r="279" spans="1:5" ht="51">
      <c r="A279" s="30" t="s">
        <v>45</v>
      </c>
      <c r="E279" s="31" t="s">
        <v>842</v>
      </c>
    </row>
    <row r="280" spans="1:5" ht="89.25">
      <c r="A280" t="s">
        <v>46</v>
      </c>
      <c r="E280" s="29" t="s">
        <v>843</v>
      </c>
    </row>
    <row r="281" spans="1:16" ht="12.75">
      <c r="A281" s="18" t="s">
        <v>38</v>
      </c>
      <c s="23" t="s">
        <v>844</v>
      </c>
      <c s="23" t="s">
        <v>845</v>
      </c>
      <c s="18" t="s">
        <v>40</v>
      </c>
      <c s="24" t="s">
        <v>846</v>
      </c>
      <c s="25" t="s">
        <v>180</v>
      </c>
      <c s="26">
        <v>4</v>
      </c>
      <c s="27">
        <v>0</v>
      </c>
      <c s="27">
        <f>ROUND(ROUND(H281,2)*ROUND(G281,3),2)</f>
      </c>
      <c r="O281">
        <f>(I281*21)/100</f>
      </c>
      <c t="s">
        <v>16</v>
      </c>
    </row>
    <row r="282" spans="1:5" ht="12.75">
      <c r="A282" s="28" t="s">
        <v>43</v>
      </c>
      <c r="E282" s="29" t="s">
        <v>847</v>
      </c>
    </row>
    <row r="283" spans="1:5" ht="12.75">
      <c r="A283" s="30" t="s">
        <v>45</v>
      </c>
      <c r="E283" s="31" t="s">
        <v>40</v>
      </c>
    </row>
    <row r="284" spans="1:5" ht="267.75">
      <c r="A284" t="s">
        <v>46</v>
      </c>
      <c r="E284" s="29" t="s">
        <v>848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